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2"/>
  <workbookPr codeName="ThisWorkbook" hidePivotFieldList="1" defaultThemeVersion="166925"/>
  <mc:AlternateContent xmlns:mc="http://schemas.openxmlformats.org/markup-compatibility/2006">
    <mc:Choice Requires="x15">
      <x15ac:absPath xmlns:x15ac="http://schemas.microsoft.com/office/spreadsheetml/2010/11/ac" url="D:\TempUserProfiles\NetworkService\AppData\Local\Packages\oice_16_974fa576_32c1d314_30b5\AC\Temp\"/>
    </mc:Choice>
  </mc:AlternateContent>
  <xr:revisionPtr revIDLastSave="0" documentId="8_{88E6DF08-75B9-41FF-9271-D4384CEB3E1B}" xr6:coauthVersionLast="47" xr6:coauthVersionMax="47" xr10:uidLastSave="{00000000-0000-0000-0000-000000000000}"/>
  <workbookProtection workbookAlgorithmName="SHA-512" workbookHashValue="cY4fT1jM8G8a5h1epWWFAlQdhqlPzlUw7Q1Y37C/84f9sjYZAt7+K4H+v1moCEeWypMw/ijxFIaQmGbA3HzEpA==" workbookSaltValue="XA15+DHJPAuGKUS9vh4ZDQ==" workbookSpinCount="100000" lockStructure="1"/>
  <bookViews>
    <workbookView xWindow="-60" yWindow="-60" windowWidth="15480" windowHeight="11640" firstSheet="3" activeTab="3" xr2:uid="{BA89C605-74A0-41CD-9F53-B6F803EF7ACB}"/>
  </bookViews>
  <sheets>
    <sheet name="Metodologia" sheetId="8" r:id="rId1"/>
    <sheet name="R. Potenciais" sheetId="9" r:id="rId2"/>
    <sheet name="Resumo" sheetId="10" r:id="rId3"/>
    <sheet name="Análise do risco" sheetId="1" r:id="rId4"/>
    <sheet name="Cálculo Fatores" sheetId="12" state="hidden" r:id="rId5"/>
    <sheet name="Valores" sheetId="16" state="hidden" r:id="rId6"/>
    <sheet name="Sheet1" sheetId="17" state="hidden" r:id="rId7"/>
  </sheets>
  <definedNames>
    <definedName name="_xlnm._FilterDatabase" localSheetId="3" hidden="1">'Análise do risco'!$A$3:$X$96</definedName>
    <definedName name="_xlnm._FilterDatabase" localSheetId="0" hidden="1">Metodologia!#REF!</definedName>
    <definedName name="_xlnm._FilterDatabase" localSheetId="1" hidden="1">'R. Potenciais'!$A$3:$E$19</definedName>
    <definedName name="PROCESSO">Metodologia!$C$11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96" i="1" l="1"/>
  <c r="S96" i="1"/>
  <c r="R96" i="1"/>
  <c r="W95" i="1"/>
  <c r="S95" i="1"/>
  <c r="R95" i="1"/>
  <c r="W94" i="1"/>
  <c r="S94" i="1"/>
  <c r="R94" i="1"/>
  <c r="W93" i="1"/>
  <c r="S93" i="1"/>
  <c r="R93" i="1"/>
  <c r="W92" i="1"/>
  <c r="S92" i="1"/>
  <c r="R92" i="1"/>
  <c r="W91" i="1"/>
  <c r="S91" i="1"/>
  <c r="R91" i="1"/>
  <c r="W90" i="1"/>
  <c r="S90" i="1"/>
  <c r="R90" i="1"/>
  <c r="W89" i="1"/>
  <c r="S89" i="1"/>
  <c r="R89" i="1"/>
  <c r="W88" i="1"/>
  <c r="S88" i="1"/>
  <c r="R88" i="1"/>
  <c r="W87" i="1"/>
  <c r="S87" i="1"/>
  <c r="R87" i="1"/>
  <c r="W86" i="1"/>
  <c r="S86" i="1"/>
  <c r="R86" i="1"/>
  <c r="W85" i="1"/>
  <c r="S85" i="1"/>
  <c r="R85" i="1"/>
  <c r="W84" i="1"/>
  <c r="S84"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W6" i="1"/>
  <c r="W7" i="1"/>
  <c r="W8" i="1"/>
  <c r="W83" i="1"/>
  <c r="W82" i="1"/>
  <c r="W81" i="1"/>
  <c r="W80" i="1"/>
  <c r="W79" i="1"/>
  <c r="W78" i="1"/>
  <c r="W77" i="1"/>
  <c r="W76"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W10" i="1"/>
  <c r="W9"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S7" i="1"/>
  <c r="S6" i="1"/>
  <c r="R6" i="1"/>
  <c r="V82" i="1" l="1"/>
  <c r="Y82" i="1" s="1"/>
  <c r="V55" i="1"/>
  <c r="Y55" i="1" s="1"/>
  <c r="V88" i="1"/>
  <c r="Y88" i="1" s="1"/>
  <c r="V96" i="1"/>
  <c r="Y96" i="1" s="1"/>
  <c r="V84" i="1"/>
  <c r="Y84" i="1" s="1"/>
  <c r="V93" i="1"/>
  <c r="Y93" i="1" s="1"/>
  <c r="V89" i="1"/>
  <c r="Y89" i="1" s="1"/>
  <c r="V81" i="1"/>
  <c r="Y81" i="1" s="1"/>
  <c r="V37" i="1"/>
  <c r="Y37" i="1" s="1"/>
  <c r="V30" i="1"/>
  <c r="Y30" i="1" s="1"/>
  <c r="V86" i="1"/>
  <c r="X86" i="1" s="1"/>
  <c r="Z86" i="1" s="1"/>
  <c r="V94" i="1"/>
  <c r="Y94" i="1" s="1"/>
  <c r="V92" i="1"/>
  <c r="Y92" i="1" s="1"/>
  <c r="V85" i="1"/>
  <c r="Y85" i="1" s="1"/>
  <c r="V63" i="1"/>
  <c r="Y63" i="1" s="1"/>
  <c r="V90" i="1"/>
  <c r="X90" i="1" s="1"/>
  <c r="Z90" i="1" s="1"/>
  <c r="V66" i="1"/>
  <c r="Y66" i="1" s="1"/>
  <c r="V95" i="1"/>
  <c r="Y95" i="1" s="1"/>
  <c r="V20" i="1"/>
  <c r="Y20" i="1" s="1"/>
  <c r="V24" i="1"/>
  <c r="Y24" i="1" s="1"/>
  <c r="V91" i="1"/>
  <c r="X91" i="1" s="1"/>
  <c r="Z91" i="1" s="1"/>
  <c r="V34" i="1"/>
  <c r="Y34" i="1" s="1"/>
  <c r="V50" i="1"/>
  <c r="Y50" i="1" s="1"/>
  <c r="V87" i="1"/>
  <c r="Y87" i="1" s="1"/>
  <c r="X88" i="1"/>
  <c r="Z88" i="1" s="1"/>
  <c r="V64" i="1"/>
  <c r="Y64" i="1" s="1"/>
  <c r="V11" i="1"/>
  <c r="Y11" i="1" s="1"/>
  <c r="V60" i="1"/>
  <c r="Y60" i="1" s="1"/>
  <c r="V56" i="1"/>
  <c r="Y56" i="1" s="1"/>
  <c r="V25" i="1"/>
  <c r="Y25" i="1" s="1"/>
  <c r="V15" i="1"/>
  <c r="X15" i="1" s="1"/>
  <c r="Z15" i="1" s="1"/>
  <c r="V83" i="1"/>
  <c r="Y83" i="1" s="1"/>
  <c r="V69" i="1"/>
  <c r="Y69" i="1" s="1"/>
  <c r="V16" i="1"/>
  <c r="Y16" i="1" s="1"/>
  <c r="V14" i="1"/>
  <c r="Y14" i="1" s="1"/>
  <c r="V77" i="1"/>
  <c r="Y77" i="1" s="1"/>
  <c r="V51" i="1"/>
  <c r="Y51" i="1" s="1"/>
  <c r="V29" i="1"/>
  <c r="Y29" i="1" s="1"/>
  <c r="V68" i="1"/>
  <c r="Y68" i="1" s="1"/>
  <c r="V21" i="1"/>
  <c r="Y21" i="1" s="1"/>
  <c r="V73" i="1"/>
  <c r="Y73" i="1" s="1"/>
  <c r="V31" i="1"/>
  <c r="Y31" i="1" s="1"/>
  <c r="V44" i="1"/>
  <c r="Y44" i="1" s="1"/>
  <c r="V52" i="1"/>
  <c r="Y52" i="1" s="1"/>
  <c r="V65" i="1"/>
  <c r="Y65" i="1" s="1"/>
  <c r="V45" i="1"/>
  <c r="Y45" i="1" s="1"/>
  <c r="V58" i="1"/>
  <c r="Y58" i="1" s="1"/>
  <c r="V46" i="1"/>
  <c r="Y46" i="1" s="1"/>
  <c r="V59" i="1"/>
  <c r="Y59" i="1" s="1"/>
  <c r="V70" i="1"/>
  <c r="Y70" i="1" s="1"/>
  <c r="V57" i="1"/>
  <c r="Y57" i="1" s="1"/>
  <c r="V39" i="1"/>
  <c r="Y39" i="1" s="1"/>
  <c r="V26" i="1"/>
  <c r="Y26" i="1" s="1"/>
  <c r="V18" i="1"/>
  <c r="Y18" i="1" s="1"/>
  <c r="V72" i="1"/>
  <c r="Y72" i="1" s="1"/>
  <c r="V76" i="1"/>
  <c r="Y76" i="1" s="1"/>
  <c r="V78" i="1"/>
  <c r="X78" i="1" s="1"/>
  <c r="Z78" i="1" s="1"/>
  <c r="V71" i="1"/>
  <c r="Y71" i="1" s="1"/>
  <c r="V33" i="1"/>
  <c r="Y33" i="1" s="1"/>
  <c r="V42" i="1"/>
  <c r="Y42" i="1" s="1"/>
  <c r="V38" i="1"/>
  <c r="X38" i="1" s="1"/>
  <c r="Z38" i="1" s="1"/>
  <c r="V19" i="1"/>
  <c r="Y19" i="1" s="1"/>
  <c r="V47" i="1"/>
  <c r="Y47" i="1" s="1"/>
  <c r="V43" i="1"/>
  <c r="Y43" i="1" s="1"/>
  <c r="V9" i="1"/>
  <c r="X9" i="1" s="1"/>
  <c r="Z9" i="1" s="1"/>
  <c r="V13" i="1"/>
  <c r="Y13" i="1" s="1"/>
  <c r="V10" i="1"/>
  <c r="Y10" i="1" s="1"/>
  <c r="V7" i="1"/>
  <c r="Y7" i="1" s="1"/>
  <c r="V32" i="1"/>
  <c r="Y32" i="1" s="1"/>
  <c r="V8" i="1"/>
  <c r="Y8" i="1" s="1"/>
  <c r="V12" i="1"/>
  <c r="X12" i="1" s="1"/>
  <c r="Z12" i="1" s="1"/>
  <c r="V17" i="1"/>
  <c r="Y17" i="1" s="1"/>
  <c r="V22" i="1"/>
  <c r="X22" i="1" s="1"/>
  <c r="Z22" i="1" s="1"/>
  <c r="V27" i="1"/>
  <c r="Y27" i="1" s="1"/>
  <c r="V35" i="1"/>
  <c r="Y35" i="1" s="1"/>
  <c r="V40" i="1"/>
  <c r="Y40" i="1" s="1"/>
  <c r="V48" i="1"/>
  <c r="Y48" i="1" s="1"/>
  <c r="V53" i="1"/>
  <c r="Y53" i="1" s="1"/>
  <c r="V61" i="1"/>
  <c r="Y61" i="1" s="1"/>
  <c r="V74" i="1"/>
  <c r="V79" i="1"/>
  <c r="Y79" i="1" s="1"/>
  <c r="V23" i="1"/>
  <c r="Y23" i="1" s="1"/>
  <c r="V28" i="1"/>
  <c r="Y28" i="1" s="1"/>
  <c r="V36" i="1"/>
  <c r="Y36" i="1" s="1"/>
  <c r="V41" i="1"/>
  <c r="Y41" i="1" s="1"/>
  <c r="V49" i="1"/>
  <c r="Y49" i="1" s="1"/>
  <c r="V54" i="1"/>
  <c r="Y54" i="1" s="1"/>
  <c r="V6" i="1"/>
  <c r="X6" i="1" s="1"/>
  <c r="Z6" i="1" s="1"/>
  <c r="V62" i="1"/>
  <c r="Y62" i="1" s="1"/>
  <c r="V67" i="1"/>
  <c r="Y67" i="1" s="1"/>
  <c r="V75" i="1"/>
  <c r="Y75" i="1" s="1"/>
  <c r="V80" i="1"/>
  <c r="Y80" i="1" s="1"/>
  <c r="X55" i="1" l="1"/>
  <c r="Z55" i="1" s="1"/>
  <c r="X82" i="1"/>
  <c r="Z82" i="1" s="1"/>
  <c r="X96" i="1"/>
  <c r="Z96" i="1" s="1"/>
  <c r="X64" i="1"/>
  <c r="Z64" i="1" s="1"/>
  <c r="X84" i="1"/>
  <c r="Z84" i="1" s="1"/>
  <c r="X93" i="1"/>
  <c r="Z93" i="1" s="1"/>
  <c r="X89" i="1"/>
  <c r="Z89" i="1" s="1"/>
  <c r="X81" i="1"/>
  <c r="Z81" i="1" s="1"/>
  <c r="X37" i="1"/>
  <c r="Z37" i="1" s="1"/>
  <c r="Y78" i="1"/>
  <c r="X34" i="1"/>
  <c r="Z34" i="1" s="1"/>
  <c r="X30" i="1"/>
  <c r="Z30" i="1" s="1"/>
  <c r="X20" i="1"/>
  <c r="Z20" i="1" s="1"/>
  <c r="X66" i="1"/>
  <c r="Z66" i="1" s="1"/>
  <c r="X83" i="1"/>
  <c r="Z83" i="1" s="1"/>
  <c r="Y86" i="1"/>
  <c r="X50" i="1"/>
  <c r="Z50" i="1" s="1"/>
  <c r="Y90" i="1"/>
  <c r="Y91" i="1"/>
  <c r="X63" i="1"/>
  <c r="Z63" i="1" s="1"/>
  <c r="X94" i="1"/>
  <c r="Z94" i="1" s="1"/>
  <c r="X85" i="1"/>
  <c r="Z85" i="1" s="1"/>
  <c r="X87" i="1"/>
  <c r="Z87" i="1" s="1"/>
  <c r="X29" i="1"/>
  <c r="Z29" i="1" s="1"/>
  <c r="X46" i="1"/>
  <c r="Z46" i="1" s="1"/>
  <c r="Y38" i="1"/>
  <c r="X69" i="1"/>
  <c r="Z69" i="1" s="1"/>
  <c r="X56" i="1"/>
  <c r="Z56" i="1" s="1"/>
  <c r="X92" i="1"/>
  <c r="Z92" i="1" s="1"/>
  <c r="X76" i="1"/>
  <c r="Z76" i="1" s="1"/>
  <c r="X24" i="1"/>
  <c r="Z24" i="1" s="1"/>
  <c r="X95" i="1"/>
  <c r="Z95" i="1" s="1"/>
  <c r="X33" i="1"/>
  <c r="Z33" i="1" s="1"/>
  <c r="X77" i="1"/>
  <c r="Z77" i="1" s="1"/>
  <c r="X70" i="1"/>
  <c r="Z70" i="1" s="1"/>
  <c r="X25" i="1"/>
  <c r="Z25" i="1" s="1"/>
  <c r="X60" i="1"/>
  <c r="Z60" i="1" s="1"/>
  <c r="X11" i="1"/>
  <c r="Z11" i="1" s="1"/>
  <c r="X14" i="1"/>
  <c r="Z14" i="1" s="1"/>
  <c r="Y15" i="1"/>
  <c r="X21" i="1"/>
  <c r="Z21" i="1" s="1"/>
  <c r="X59" i="1"/>
  <c r="Z59" i="1" s="1"/>
  <c r="X42" i="1"/>
  <c r="Z42" i="1" s="1"/>
  <c r="X16" i="1"/>
  <c r="Z16" i="1" s="1"/>
  <c r="X68" i="1"/>
  <c r="Z68" i="1" s="1"/>
  <c r="X65" i="1"/>
  <c r="Z65" i="1" s="1"/>
  <c r="X51" i="1"/>
  <c r="Z51" i="1" s="1"/>
  <c r="X45" i="1"/>
  <c r="Z45" i="1" s="1"/>
  <c r="X31" i="1"/>
  <c r="Z31" i="1" s="1"/>
  <c r="X58" i="1"/>
  <c r="Z58" i="1" s="1"/>
  <c r="X73" i="1"/>
  <c r="Z73" i="1" s="1"/>
  <c r="X52" i="1"/>
  <c r="Z52" i="1" s="1"/>
  <c r="X44" i="1"/>
  <c r="Z44" i="1" s="1"/>
  <c r="X57" i="1"/>
  <c r="Z57" i="1" s="1"/>
  <c r="X39" i="1"/>
  <c r="Z39" i="1" s="1"/>
  <c r="X26" i="1"/>
  <c r="Z26" i="1" s="1"/>
  <c r="X18" i="1"/>
  <c r="Z18" i="1" s="1"/>
  <c r="X72" i="1"/>
  <c r="Z72" i="1" s="1"/>
  <c r="X71" i="1"/>
  <c r="Z71" i="1" s="1"/>
  <c r="X47" i="1"/>
  <c r="Z47" i="1" s="1"/>
  <c r="X80" i="1"/>
  <c r="Z80" i="1" s="1"/>
  <c r="Y9" i="1"/>
  <c r="X79" i="1"/>
  <c r="Z79" i="1" s="1"/>
  <c r="X61" i="1"/>
  <c r="Z61" i="1" s="1"/>
  <c r="X19" i="1"/>
  <c r="Z19" i="1" s="1"/>
  <c r="X43" i="1"/>
  <c r="Z43" i="1" s="1"/>
  <c r="X13" i="1"/>
  <c r="Z13" i="1" s="1"/>
  <c r="X53" i="1"/>
  <c r="Z53" i="1" s="1"/>
  <c r="X35" i="1"/>
  <c r="Z35" i="1" s="1"/>
  <c r="Y22" i="1"/>
  <c r="X10" i="1"/>
  <c r="Z10" i="1" s="1"/>
  <c r="X7" i="1"/>
  <c r="Z7" i="1" s="1"/>
  <c r="X48" i="1"/>
  <c r="Z48" i="1" s="1"/>
  <c r="X32" i="1"/>
  <c r="Z32" i="1" s="1"/>
  <c r="X36" i="1"/>
  <c r="Z36" i="1" s="1"/>
  <c r="X62" i="1"/>
  <c r="Z62" i="1" s="1"/>
  <c r="X27" i="1"/>
  <c r="Z27" i="1" s="1"/>
  <c r="X40" i="1"/>
  <c r="Z40" i="1" s="1"/>
  <c r="X23" i="1"/>
  <c r="Z23" i="1" s="1"/>
  <c r="X54" i="1"/>
  <c r="Z54" i="1" s="1"/>
  <c r="X75" i="1"/>
  <c r="Z75" i="1" s="1"/>
  <c r="X28" i="1"/>
  <c r="Z28" i="1" s="1"/>
  <c r="X49" i="1"/>
  <c r="Z49" i="1" s="1"/>
  <c r="X8" i="1"/>
  <c r="Z8" i="1" s="1"/>
  <c r="Y12" i="1"/>
  <c r="X17" i="1"/>
  <c r="Z17" i="1" s="1"/>
  <c r="Y6" i="1"/>
  <c r="X67" i="1"/>
  <c r="Z67" i="1" s="1"/>
  <c r="X41" i="1"/>
  <c r="Z41" i="1" s="1"/>
  <c r="Y74" i="1"/>
  <c r="X74" i="1"/>
  <c r="Z74" i="1" s="1"/>
  <c r="D9" i="10" l="1"/>
  <c r="G10" i="10"/>
  <c r="G7" i="10"/>
  <c r="D10" i="10"/>
  <c r="D8" i="10"/>
  <c r="D11" i="10"/>
  <c r="D7" i="10"/>
  <c r="G11" i="10"/>
  <c r="G9" i="10"/>
  <c r="G8" i="10"/>
  <c r="D12" i="10" l="1"/>
  <c r="G12" i="10"/>
</calcChain>
</file>

<file path=xl/sharedStrings.xml><?xml version="1.0" encoding="utf-8"?>
<sst xmlns="http://schemas.openxmlformats.org/spreadsheetml/2006/main" count="2084" uniqueCount="226">
  <si>
    <t>Para o cálculo e a avaliação do risco associado à prática de infracções penais pelo UNIVERSO ANF, a AdCE seguiu uma metodologia baseada em normas internacionais de cálculo do risco, juntamente com uma série de factores objectivos, que, com base na experiência e conhecimento da nossa empresa, nos permite ajustar o cálculo e avaliação do risco de conformidade à nossa realidade.</t>
  </si>
  <si>
    <r>
      <t xml:space="preserve">Os </t>
    </r>
    <r>
      <rPr>
        <b/>
        <sz val="10"/>
        <color rgb="FF000000"/>
        <rFont val="Century Gothic"/>
        <family val="2"/>
      </rPr>
      <t>FACTORES</t>
    </r>
    <r>
      <rPr>
        <sz val="10"/>
        <color rgb="FF000000"/>
        <rFont val="Century Gothic"/>
        <family val="2"/>
      </rPr>
      <t xml:space="preserve"> </t>
    </r>
    <r>
      <rPr>
        <b/>
        <sz val="10"/>
        <color rgb="FF000000"/>
        <rFont val="Century Gothic"/>
        <family val="2"/>
      </rPr>
      <t>OBJECTIVOS</t>
    </r>
    <r>
      <rPr>
        <sz val="10"/>
        <color rgb="FF000000"/>
        <rFont val="Century Gothic"/>
        <family val="2"/>
      </rPr>
      <t xml:space="preserve"> que foram tidos em conta para o cálculo da </t>
    </r>
    <r>
      <rPr>
        <b/>
        <sz val="10"/>
        <color rgb="FF000000"/>
        <rFont val="Century Gothic"/>
        <family val="2"/>
      </rPr>
      <t>PROBABILIDADE</t>
    </r>
    <r>
      <rPr>
        <sz val="10"/>
        <color rgb="FF000000"/>
        <rFont val="Century Gothic"/>
        <family val="2"/>
      </rPr>
      <t xml:space="preserve"> e do </t>
    </r>
    <r>
      <rPr>
        <b/>
        <sz val="10"/>
        <color rgb="FF000000"/>
        <rFont val="Century Gothic"/>
        <family val="2"/>
      </rPr>
      <t>IMPACTO</t>
    </r>
    <r>
      <rPr>
        <sz val="10"/>
        <color rgb="FF000000"/>
        <rFont val="Century Gothic"/>
        <family val="2"/>
      </rPr>
      <t xml:space="preserve"> associados ao risco são os seguintes:</t>
    </r>
  </si>
  <si>
    <r>
      <t xml:space="preserve">Os </t>
    </r>
    <r>
      <rPr>
        <b/>
        <sz val="10"/>
        <color rgb="FF000000"/>
        <rFont val="Century Gothic"/>
        <family val="2"/>
      </rPr>
      <t>FATORES DE CONTROLO</t>
    </r>
    <r>
      <rPr>
        <sz val="10"/>
        <color rgb="FF000000"/>
        <rFont val="Century Gothic"/>
        <family val="2"/>
      </rPr>
      <t xml:space="preserve"> que foram tidos em conta para o cálculo da </t>
    </r>
    <r>
      <rPr>
        <b/>
        <sz val="10"/>
        <color rgb="FF000000"/>
        <rFont val="Century Gothic"/>
        <family val="2"/>
      </rPr>
      <t>PROBABILIDADE</t>
    </r>
    <r>
      <rPr>
        <sz val="10"/>
        <color rgb="FF000000"/>
        <rFont val="Century Gothic"/>
        <family val="2"/>
      </rPr>
      <t xml:space="preserve"> e </t>
    </r>
    <r>
      <rPr>
        <b/>
        <sz val="10"/>
        <color rgb="FF000000"/>
        <rFont val="Century Gothic"/>
        <family val="2"/>
      </rPr>
      <t>IMPACTO</t>
    </r>
    <r>
      <rPr>
        <sz val="10"/>
        <color rgb="FF000000"/>
        <rFont val="Century Gothic"/>
        <family val="2"/>
      </rPr>
      <t xml:space="preserve"> associados ao risco são os seguintes:</t>
    </r>
  </si>
  <si>
    <t>FATORES OBJETIVOS</t>
  </si>
  <si>
    <t>FATORES DE CONTROLO</t>
  </si>
  <si>
    <t>PROBABILIDADE</t>
  </si>
  <si>
    <t>DEFINIÇÃO DOS FATORES</t>
  </si>
  <si>
    <t>TIPO</t>
  </si>
  <si>
    <t>ALCANÇE</t>
  </si>
  <si>
    <t>VALORAÇÃO DOS FATORES</t>
  </si>
  <si>
    <t>DEFINIÇAO DOS FATORES</t>
  </si>
  <si>
    <r>
      <rPr>
        <b/>
        <u/>
        <sz val="9"/>
        <rFont val="Century Gothic"/>
        <family val="2"/>
      </rPr>
      <t xml:space="preserve">Setor de Atividade: </t>
    </r>
    <r>
      <rPr>
        <sz val="8"/>
        <color rgb="FF000000"/>
        <rFont val="Century Gothic"/>
        <family val="2"/>
      </rPr>
      <t xml:space="preserve">
O sector de actividade da entidade permite a identificação dos riscos específicos associados à actividade exercida pela entidade, bem como o sector relacionado.</t>
    </r>
  </si>
  <si>
    <t>OBJETIVO</t>
  </si>
  <si>
    <t>PROCESSO</t>
  </si>
  <si>
    <t xml:space="preserve">Análise dos riscos sectoriais identificados pelo legislador e regulador. </t>
  </si>
  <si>
    <r>
      <rPr>
        <b/>
        <u/>
        <sz val="9"/>
        <color rgb="FF000000"/>
        <rFont val="Century Gothic"/>
        <family val="2"/>
      </rPr>
      <t xml:space="preserve">Planos de formação/consciencialização: </t>
    </r>
    <r>
      <rPr>
        <sz val="8"/>
        <color rgb="FF000000"/>
        <rFont val="Century Gothic"/>
        <family val="2"/>
      </rPr>
      <t xml:space="preserve">
Será analisado se a entidade tem planos de formação e sensibilização dos funcionários sobre conformidade regulamentar e prevenção do crime.</t>
    </r>
  </si>
  <si>
    <t>DE CONTROLO</t>
  </si>
  <si>
    <t>A atenuação do risco inerente será maior quando existirem planos de formação e actividades de sensibilização que, tendo em conta os riscos específicos e personalizados que afectam a empresa, desenvolvam uma cultura empresarial de conformidade e prevenção do crime dentro da organização e a todos os níveis da organização.</t>
  </si>
  <si>
    <r>
      <rPr>
        <b/>
        <u/>
        <sz val="9"/>
        <color rgb="FF000000"/>
        <rFont val="Century Gothic"/>
        <family val="2"/>
      </rPr>
      <t xml:space="preserve">Tamanho da organização: </t>
    </r>
    <r>
      <rPr>
        <b/>
        <sz val="9"/>
        <color rgb="FF000000"/>
        <rFont val="Century Gothic"/>
        <family val="2"/>
      </rPr>
      <t xml:space="preserve">
</t>
    </r>
    <r>
      <rPr>
        <sz val="9"/>
        <color rgb="FF000000"/>
        <rFont val="Century Gothic"/>
        <family val="2"/>
      </rPr>
      <t>O número de empregados, o número de locais e localizações, bem como o volume de negócios, são tidos em consideração.</t>
    </r>
  </si>
  <si>
    <t>ORGANIZAÇÃO</t>
  </si>
  <si>
    <t>Tem em conta a dimensão e a estrutura organizacional da empresa. Quanto maior for a complexidade da estrutura organizacional, maior será a dificuldade de controlo e, consequentemente, maior será o risco inerente.</t>
  </si>
  <si>
    <r>
      <rPr>
        <b/>
        <u/>
        <sz val="9"/>
        <color rgb="FF000000"/>
        <rFont val="Century Gothic"/>
        <family val="2"/>
      </rPr>
      <t xml:space="preserve">Sistemas e procedimentos de gestão: </t>
    </r>
    <r>
      <rPr>
        <sz val="8"/>
        <color rgb="FF000000"/>
        <rFont val="Century Gothic"/>
        <family val="2"/>
      </rPr>
      <t xml:space="preserve">
O estabelecimento de sistemas de gestão da conformidade, incluindo o desenvolvimento e implementação de procedimentos e processos, são aspectos a ter em consideração ao mitigar o risco potencial.</t>
    </r>
  </si>
  <si>
    <t>É avaliada a existência de procedimentos específicos associados à prevenção ou mitigação de riscos numa actividade e processo específicos. Do mesmo modo, é também valorizada a existência de controlos regulamentares e unidades de supervisão específicas associadas à prevenção ou mitigação de riscos numa actividade e processo (previstos em regulamentos sectoriais ou outros aplicáveis à actividade e processo específicos avaliados). Desta forma, uma maior estrutura de controlo (sendo a sua documentação, formalização e transparência valorizadas positivamente) da actividade e processo corresponderá a um maior nível de mitigação do risco.</t>
  </si>
  <si>
    <r>
      <rPr>
        <b/>
        <u/>
        <sz val="9"/>
        <color rgb="FF000000"/>
        <rFont val="Century Gothic"/>
        <family val="2"/>
      </rPr>
      <t xml:space="preserve">Antecedentes sancionatórios e contenciosos: </t>
    </r>
    <r>
      <rPr>
        <sz val="8"/>
        <color rgb="FF000000"/>
        <rFont val="Century Gothic"/>
        <family val="2"/>
      </rPr>
      <t xml:space="preserve">
Existência de um historial de processos sancionatórios administrativos, processos penais e/ou disputas civis, quer contra a própria entidade quer contra os seus directores. Estes aspectos irão agravar o risco potencial de exposição da empresa a fenómenos criminais.</t>
    </r>
  </si>
  <si>
    <t>Avaliação da existência de um historial de processos sancionatórios administrativos, processos penais e/ou disputas civis, quer contra a própria entidade quer contra os seus directores.  Uma longa história de sanções, bem como a existência atual de uma história litigiosa indica um maior risco inerente.</t>
  </si>
  <si>
    <r>
      <rPr>
        <b/>
        <u/>
        <sz val="9"/>
        <color rgb="FF000000"/>
        <rFont val="Century Gothic"/>
        <family val="2"/>
      </rPr>
      <t xml:space="preserve">Certificações: </t>
    </r>
    <r>
      <rPr>
        <sz val="8"/>
        <color rgb="FF000000"/>
        <rFont val="Century Gothic"/>
        <family val="2"/>
      </rPr>
      <t xml:space="preserve">
A obtenção de certificações de conformidade independentes, quer baseadas em normas internacionais quer em regulamentos legais, são aspectos a ter em consideração quando se trata de reduzir o risco potencial.</t>
    </r>
  </si>
  <si>
    <t xml:space="preserve">O cumprimento das normas exigidas para a certificação é um factor de controlo para o benefício da actividade e processo em curso. Portanto, a disponibilidade de certificações que acreditam, externa e independentemente, o cumprimento das normas de referência numa actividade e processo específico, corresponde a um nível mais elevado de mitigação do risco. </t>
  </si>
  <si>
    <r>
      <rPr>
        <b/>
        <u/>
        <sz val="9"/>
        <color rgb="FF000000"/>
        <rFont val="Century Gothic"/>
        <family val="2"/>
      </rPr>
      <t xml:space="preserve">Estrutura: </t>
    </r>
    <r>
      <rPr>
        <sz val="8"/>
        <color rgb="FF000000"/>
        <rFont val="Century Gothic"/>
        <family val="2"/>
      </rPr>
      <t xml:space="preserve">
Determinar se a entidade faz parte de um grupo de empresas nacionais ou internacionais, se é a empresa-mãe, ou se faz parte de uma entidade dependente de outra entidade nacional ou, quando apropriado, do Estado. Todos estes são elementos que aumentam ou, conforme o caso, diminuem o risco associado.</t>
    </r>
  </si>
  <si>
    <t>Avalia-se a complexidade da estrutura empresarial, bem como o nível de transparência da estrutura empresarial, necessário para a análise, compreensão e avaliação do impacto da estrutura empresarial sobre o risco inerente. Quanto maior for a complexidade e, por outro lado, quanto menos transparente for a estrutura da empresa, maior será o risco inerente.</t>
  </si>
  <si>
    <r>
      <rPr>
        <b/>
        <u/>
        <sz val="9"/>
        <color rgb="FF000000"/>
        <rFont val="Century Gothic"/>
        <family val="2"/>
      </rPr>
      <t xml:space="preserve">Estrutura da organização e de controlo </t>
    </r>
    <r>
      <rPr>
        <b/>
        <sz val="8"/>
        <color rgb="FF000000"/>
        <rFont val="Century Gothic"/>
        <family val="2"/>
      </rPr>
      <t xml:space="preserve">
</t>
    </r>
    <r>
      <rPr>
        <sz val="8"/>
        <color rgb="FF000000"/>
        <rFont val="Century Gothic"/>
        <family val="2"/>
      </rPr>
      <t>A análise da estrutura organizacional de cada entidade é um aspecto chave na determinação do risco. Ter departamentos ou áreas de Auditoria Interna, Risco, Cumprimento ou outros departamentos ou áreas de controlo e supervisão internos são aspectos que podem reduzir o potencial risco criminal.</t>
    </r>
  </si>
  <si>
    <t>DEPARTAMENTO</t>
  </si>
  <si>
    <t>Por um lado, é avaliada a existência de um sistema de distribuição de papéis e funções dentro do departamento analisado. Por outro lado, são avaliados os controlos internos (regulamentares, gerais e departamentais) que afectam especificamente o departamento, bem como a actividade de supervisão realizada por diferentes unidades de controlo e auditoria interna que afectam especificamente o departamento. Uma definição mais actualizada dos papéis e funções do departamento, bem como um nível mais elevado de controlo sobre as funções do departamento em análise, corresponderá a um nível mais elevado de atenuação do risco.</t>
  </si>
  <si>
    <r>
      <t xml:space="preserve">Localização societária: 
</t>
    </r>
    <r>
      <rPr>
        <sz val="8"/>
        <color rgb="FF000000"/>
        <rFont val="Century Gothic"/>
        <family val="2"/>
      </rPr>
      <t xml:space="preserve">Determinar se a empresa está loclizada apenas a nível doméstico ou também a nível internacional, bem como se tem diversas localizações ao nível doméstico ou apenas uma. </t>
    </r>
  </si>
  <si>
    <t xml:space="preserve">Avaliação do âmbito operacional da entidade, considerando se esta opera apenas a nível doméstico ou também a nível internacional. Quanto maior for a presença da organização em diferentes áreas e locais, maior será o risco inerente. Quanto mais localizações tiver, maior será o risco inerente. </t>
  </si>
  <si>
    <t>IMPACTO</t>
  </si>
  <si>
    <r>
      <rPr>
        <b/>
        <u/>
        <sz val="9"/>
        <rFont val="Century Gothic"/>
        <family val="2"/>
      </rPr>
      <t>Frequência do processo empresarial:</t>
    </r>
    <r>
      <rPr>
        <u/>
        <sz val="9"/>
        <color rgb="FF000000"/>
        <rFont val="Century Gothic"/>
        <family val="2"/>
      </rPr>
      <t xml:space="preserve"> </t>
    </r>
    <r>
      <rPr>
        <sz val="8"/>
        <color rgb="FF000000"/>
        <rFont val="Century Gothic"/>
        <family val="2"/>
      </rPr>
      <t xml:space="preserve">
A periodicidade ou assiduidade com que as actividades ou processos identificados são executados é tomada em consideração, uma vez que têm um impacto directo na classificação do risco, na medida em que a frequência com que a actividade é executada aumenta, a probabilidade de materialização do risco associado irá aumentar.</t>
    </r>
  </si>
  <si>
    <t>Avaliação da frequência com que a organização executa, desenvolve ou executa o processo empresarial específico a ser avaliado  Neste sentido, é classificado da seguinte forma: (i) diariamente, (ii) semanalmente, (iii) mensalmente, (iv) anualmente. Quanto maior for a frequência (diariamente), maior será o risco inerente.</t>
  </si>
  <si>
    <r>
      <rPr>
        <b/>
        <u/>
        <sz val="9"/>
        <color rgb="FF000000"/>
        <rFont val="Century Gothic"/>
        <family val="2"/>
      </rPr>
      <t>Eficácia do sistema de prevenção de riscos criminais:</t>
    </r>
    <r>
      <rPr>
        <b/>
        <sz val="8"/>
        <color rgb="FF000000"/>
        <rFont val="Century Gothic"/>
        <family val="2"/>
      </rPr>
      <t xml:space="preserve"> 
</t>
    </r>
    <r>
      <rPr>
        <sz val="8"/>
        <color rgb="FF000000"/>
        <rFont val="Century Gothic"/>
        <family val="2"/>
      </rPr>
      <t>É analisada a possibilidade de um factor atenuante ser avaliado com base no sistema de gestão, procedimentos e controlos internos implementados na empresa.</t>
    </r>
  </si>
  <si>
    <t>Trata-se de uma avaliação, em termos de âmbito objectivo e subjectivo, da adequação da configuração e do grau de desenvolvimento e implementação na organização dos diferentes elementos essenciais que compõem o Programa de Cumprimento Normativo, de acordo com os critérios legais aplicáveis (Lei n.º 94/2021, de 21 de dezembro, que alterou o Código Penal e Código de Processo Penal, e a Estratégia Nacional Anticorrupção).  
 Quanto maior for o âmbito do Programa de Cumprimento Normativo, maior será o nível de atenuação do risco.</t>
  </si>
  <si>
    <r>
      <rPr>
        <b/>
        <u/>
        <sz val="9"/>
        <color rgb="FF000000"/>
        <rFont val="Century Gothic"/>
        <family val="2"/>
      </rPr>
      <t xml:space="preserve">Dano Reputacional: </t>
    </r>
    <r>
      <rPr>
        <b/>
        <sz val="9"/>
        <color rgb="FF000000"/>
        <rFont val="Century Gothic"/>
        <family val="2"/>
      </rPr>
      <t xml:space="preserve">
</t>
    </r>
    <r>
      <rPr>
        <sz val="9"/>
        <color rgb="FF000000"/>
        <rFont val="Century Gothic"/>
        <family val="2"/>
      </rPr>
      <t xml:space="preserve">Refere-se ao impacto sobre a imagem da empresa e o bom nome da ameaça em questão. </t>
    </r>
  </si>
  <si>
    <t xml:space="preserve">Para a avaliação deste factor, é tido em conta o grau de tolerância e de censura social do crime e da ameaça criminosa analisados. Além disso, aspectos tais como a relação entre o risco criminal e o sector de actividade da organização são considerados para o cálculo do impacto da reputação, dado que esta relação pode afectar mais intensamente a credibilidade e confiança da organização na sua esfera sectorial. Além disso, outros aspectos são considerados, tais como o número de pessoas potencialmente afectadas pelo risco analisado. Quanto maior for o risco de reputação, maior será o impacto.  </t>
  </si>
  <si>
    <r>
      <rPr>
        <b/>
        <u/>
        <sz val="9"/>
        <color rgb="FF000000"/>
        <rFont val="Century Gothic"/>
        <family val="2"/>
      </rPr>
      <t xml:space="preserve">Penas e sanções acessórias: </t>
    </r>
    <r>
      <rPr>
        <b/>
        <sz val="8"/>
        <color rgb="FF000000"/>
        <rFont val="Century Gothic"/>
        <family val="2"/>
      </rPr>
      <t xml:space="preserve">
</t>
    </r>
    <r>
      <rPr>
        <sz val="8"/>
        <color rgb="FF000000"/>
        <rFont val="Century Gothic"/>
        <family val="2"/>
      </rPr>
      <t>As penas e sanções acessórias previstas pelo Código Penal e leis penais especiais para a ameaça analisada.</t>
    </r>
  </si>
  <si>
    <t>Faz-se uma previsão do impacto que a materialização de cada um dos riscos criminais referidos nesta análise poderia ter a nível económico e contratual.</t>
  </si>
  <si>
    <t>*AVALIAÇÃO DOS ANEXOS POR TIPO DE SANÇÃO (IMPACTO)</t>
  </si>
  <si>
    <t>PENA APLICÁVEL ÀS PESSOAS COLETIVAS</t>
  </si>
  <si>
    <t xml:space="preserve">Corrupção activa </t>
  </si>
  <si>
    <r>
      <rPr>
        <b/>
        <sz val="10"/>
        <color theme="1"/>
        <rFont val="Century Gothic"/>
        <family val="2"/>
      </rPr>
      <t>Artigo 374.º do CP
N.º 1</t>
    </r>
    <r>
      <rPr>
        <sz val="10"/>
        <color theme="1"/>
        <rFont val="Century Gothic"/>
        <family val="2"/>
      </rPr>
      <t xml:space="preserve">: pena de multa de 120 a 600 dias - € 600,00 a € 3.000,00.
</t>
    </r>
    <r>
      <rPr>
        <b/>
        <sz val="10"/>
        <color theme="1"/>
        <rFont val="Century Gothic"/>
        <family val="2"/>
      </rPr>
      <t>N.º 2</t>
    </r>
    <r>
      <rPr>
        <sz val="10"/>
        <color theme="1"/>
        <rFont val="Century Gothic"/>
        <family val="2"/>
      </rPr>
      <t>: pena de multa até 360 dias - (de € 50,00 a) € 1.800,00.</t>
    </r>
  </si>
  <si>
    <t>Recebimento ou Oferta Indevidos de Vantagem</t>
  </si>
  <si>
    <r>
      <rPr>
        <b/>
        <sz val="10"/>
        <color theme="1"/>
        <rFont val="Century Gothic"/>
        <family val="2"/>
      </rPr>
      <t>Artigo 372.º do CP
N.º 1</t>
    </r>
    <r>
      <rPr>
        <sz val="10"/>
        <color theme="1"/>
        <rFont val="Century Gothic"/>
        <family val="2"/>
      </rPr>
      <t xml:space="preserve">: pena de multa até 600 dias - (de € 50,00 a) € 3.000,00.
</t>
    </r>
    <r>
      <rPr>
        <b/>
        <sz val="10"/>
        <color theme="1"/>
        <rFont val="Century Gothic"/>
        <family val="2"/>
      </rPr>
      <t>N.º 2</t>
    </r>
    <r>
      <rPr>
        <sz val="10"/>
        <color theme="1"/>
        <rFont val="Century Gothic"/>
        <family val="2"/>
      </rPr>
      <t>: pena de multa até 360 dias - (de € 50,00 a) € 1.800,00.</t>
    </r>
  </si>
  <si>
    <t xml:space="preserve">Tráfico de Influência </t>
  </si>
  <si>
    <r>
      <rPr>
        <b/>
        <sz val="10"/>
        <color theme="1"/>
        <rFont val="Century Gothic"/>
        <family val="2"/>
      </rPr>
      <t xml:space="preserve">Artigo 335.º do CP
</t>
    </r>
    <r>
      <rPr>
        <sz val="10"/>
        <color theme="1"/>
        <rFont val="Century Gothic"/>
        <family val="2"/>
      </rPr>
      <t xml:space="preserve">
</t>
    </r>
    <r>
      <rPr>
        <b/>
        <sz val="10"/>
        <color theme="1"/>
        <rFont val="Century Gothic"/>
        <family val="2"/>
      </rPr>
      <t>N.º 1, al. a)</t>
    </r>
    <r>
      <rPr>
        <sz val="10"/>
        <color theme="1"/>
        <rFont val="Century Gothic"/>
        <family val="2"/>
      </rPr>
      <t xml:space="preserve">: pena de multa de 120 a 600 dias, se pena mais grave lhe não couber por força de outra disposição legal, se o fim for o de obter uma qualquer decisão ilícita favorável - € 600,00 a € 3.000,00;
</t>
    </r>
    <r>
      <rPr>
        <b/>
        <sz val="10"/>
        <color theme="1"/>
        <rFont val="Century Gothic"/>
        <family val="2"/>
      </rPr>
      <t>N.º 1, al. b)</t>
    </r>
    <r>
      <rPr>
        <sz val="10"/>
        <color theme="1"/>
        <rFont val="Century Gothic"/>
        <family val="2"/>
      </rPr>
      <t xml:space="preserve">: pena de multa até 360 dias, se pena mais grave lhe não couber por força de outra disposição legal, se o fim for o de obter uma qualquer decisão lícita favorável - (de € 50,00 a) € 1.800,00;
</t>
    </r>
    <r>
      <rPr>
        <b/>
        <sz val="10"/>
        <color theme="1"/>
        <rFont val="Century Gothic"/>
        <family val="2"/>
      </rPr>
      <t>N.º 2, al. a)</t>
    </r>
    <r>
      <rPr>
        <sz val="10"/>
        <color theme="1"/>
        <rFont val="Century Gothic"/>
        <family val="2"/>
      </rPr>
      <t xml:space="preserve">:  pena de multa até 360 dias - (de € 50,00 a) € 1.800,00;
</t>
    </r>
    <r>
      <rPr>
        <b/>
        <sz val="10"/>
        <color theme="1"/>
        <rFont val="Century Gothic"/>
        <family val="2"/>
      </rPr>
      <t>N.º 2, al. b)</t>
    </r>
    <r>
      <rPr>
        <sz val="10"/>
        <color theme="1"/>
        <rFont val="Century Gothic"/>
        <family val="2"/>
      </rPr>
      <t xml:space="preserve">: pena de multa até 240 dias - (de € 50,00 a) € 1.200,00. </t>
    </r>
  </si>
  <si>
    <t>Branqueamento</t>
  </si>
  <si>
    <r>
      <t xml:space="preserve">Artigo 368.º-A do CP
N.º 3: </t>
    </r>
    <r>
      <rPr>
        <sz val="10"/>
        <color theme="1"/>
        <rFont val="Century Gothic"/>
        <family val="2"/>
      </rPr>
      <t xml:space="preserve">pena de multa até 1440 dias - (de € 50,00 a) € 7.200,00. 
</t>
    </r>
    <r>
      <rPr>
        <b/>
        <sz val="10"/>
        <color theme="1"/>
        <rFont val="Century Gothic"/>
        <family val="2"/>
      </rPr>
      <t>N.º 8</t>
    </r>
    <r>
      <rPr>
        <sz val="10"/>
        <color theme="1"/>
        <rFont val="Century Gothic"/>
        <family val="2"/>
      </rPr>
      <t>: A pena prevista nos n.ºs 3 a 5 é agravada em um terço - (de € 50,00 a) € 9.600,00.</t>
    </r>
  </si>
  <si>
    <t xml:space="preserve">Fraude na obtenção de subsídio ou subvenção </t>
  </si>
  <si>
    <r>
      <rPr>
        <b/>
        <sz val="10"/>
        <color theme="1"/>
        <rFont val="Century Gothic"/>
        <family val="2"/>
      </rPr>
      <t>Artigo 36.º do DL n.º 28/84, de 20 de Janeiro
N.º 1</t>
    </r>
    <r>
      <rPr>
        <sz val="10"/>
        <color theme="1"/>
        <rFont val="Century Gothic"/>
        <family val="2"/>
      </rPr>
      <t xml:space="preserve">: pena de multa de 50 a 150 dias - € 250,00 a € 750,00.
</t>
    </r>
    <r>
      <rPr>
        <b/>
        <sz val="10"/>
        <color theme="1"/>
        <rFont val="Century Gothic"/>
        <family val="2"/>
      </rPr>
      <t>N.º 2</t>
    </r>
    <r>
      <rPr>
        <sz val="10"/>
        <color theme="1"/>
        <rFont val="Century Gothic"/>
        <family val="2"/>
      </rPr>
      <t xml:space="preserve">: pena  de multa de 240 a 960 dias - € 1.200,00 a € 4.800,00.
</t>
    </r>
    <r>
      <rPr>
        <b/>
        <sz val="10"/>
        <color theme="1"/>
        <rFont val="Century Gothic"/>
        <family val="2"/>
      </rPr>
      <t>N.º 6</t>
    </r>
    <r>
      <rPr>
        <sz val="10"/>
        <color theme="1"/>
        <rFont val="Century Gothic"/>
        <family val="2"/>
      </rPr>
      <t>: pena de multa até 100 dias - (de € 50,00 a) € 500,00.</t>
    </r>
  </si>
  <si>
    <t xml:space="preserve">Desvio de subvenção, subsídio ou crédito bonificado </t>
  </si>
  <si>
    <r>
      <rPr>
        <b/>
        <sz val="10"/>
        <color theme="1"/>
        <rFont val="Century Gothic"/>
        <family val="2"/>
      </rPr>
      <t>Artigo 37.º do  DL n.º 28/84, de 20 de Janeiro</t>
    </r>
    <r>
      <rPr>
        <sz val="10"/>
        <color theme="1"/>
        <rFont val="Century Gothic"/>
        <family val="2"/>
      </rPr>
      <t xml:space="preserve">
</t>
    </r>
    <r>
      <rPr>
        <b/>
        <sz val="10"/>
        <color theme="1"/>
        <rFont val="Century Gothic"/>
        <family val="2"/>
      </rPr>
      <t>N.º 1</t>
    </r>
    <r>
      <rPr>
        <sz val="10"/>
        <color theme="1"/>
        <rFont val="Century Gothic"/>
        <family val="2"/>
      </rPr>
      <t xml:space="preserve">: pena de multa não inferior a 100 dias - (de € 50,00 a) € 500,00.
</t>
    </r>
    <r>
      <rPr>
        <b/>
        <sz val="10"/>
        <color theme="1"/>
        <rFont val="Century Gothic"/>
        <family val="2"/>
      </rPr>
      <t>N.º 3</t>
    </r>
    <r>
      <rPr>
        <sz val="10"/>
        <color theme="1"/>
        <rFont val="Century Gothic"/>
        <family val="2"/>
      </rPr>
      <t>: pena de multa até 200 dias - (de € 50,00 a) € 1.000,00.</t>
    </r>
  </si>
  <si>
    <t xml:space="preserve">Fraude na obtenção de crédito </t>
  </si>
  <si>
    <r>
      <rPr>
        <b/>
        <sz val="10"/>
        <color theme="1"/>
        <rFont val="Century Gothic"/>
        <family val="2"/>
      </rPr>
      <t>Artigo 38.º do DL n.º 28/84, de 20 de Janeiro</t>
    </r>
    <r>
      <rPr>
        <sz val="10"/>
        <color theme="1"/>
        <rFont val="Century Gothic"/>
        <family val="2"/>
      </rPr>
      <t xml:space="preserve">
</t>
    </r>
    <r>
      <rPr>
        <b/>
        <sz val="10"/>
        <color theme="1"/>
        <rFont val="Century Gothic"/>
        <family val="2"/>
      </rPr>
      <t>N.º 1</t>
    </r>
    <r>
      <rPr>
        <sz val="10"/>
        <color theme="1"/>
        <rFont val="Century Gothic"/>
        <family val="2"/>
      </rPr>
      <t xml:space="preserve">: pena de multa até 150 dias - (de € 50,00 a) € 750,00. 
</t>
    </r>
    <r>
      <rPr>
        <b/>
        <sz val="10"/>
        <color theme="1"/>
        <rFont val="Century Gothic"/>
        <family val="2"/>
      </rPr>
      <t>N.º 2</t>
    </r>
    <r>
      <rPr>
        <sz val="10"/>
        <color theme="1"/>
        <rFont val="Century Gothic"/>
        <family val="2"/>
      </rPr>
      <t xml:space="preserve">: pena poderá elevar-se até 200 dias de multa - € 1.000,00.
</t>
    </r>
  </si>
  <si>
    <t xml:space="preserve">Corrupção ativa (militar) </t>
  </si>
  <si>
    <r>
      <rPr>
        <b/>
        <sz val="10"/>
        <color theme="1"/>
        <rFont val="Century Gothic"/>
        <family val="2"/>
      </rPr>
      <t xml:space="preserve">Artigo 37.º da Lei nº 100/2003 de 15-11-2003
</t>
    </r>
    <r>
      <rPr>
        <sz val="10"/>
        <color theme="1"/>
        <rFont val="Century Gothic"/>
        <family val="2"/>
      </rPr>
      <t xml:space="preserve">
</t>
    </r>
    <r>
      <rPr>
        <b/>
        <sz val="10"/>
        <color theme="1"/>
        <rFont val="Century Gothic"/>
        <family val="2"/>
      </rPr>
      <t>N.º 1</t>
    </r>
    <r>
      <rPr>
        <sz val="10"/>
        <color theme="1"/>
        <rFont val="Century Gothic"/>
        <family val="2"/>
      </rPr>
      <t xml:space="preserve">:  pena de multa de 120 a 720 dias - € 600,00 a € 3.600,00.
</t>
    </r>
    <r>
      <rPr>
        <b/>
        <sz val="10"/>
        <color theme="1"/>
        <rFont val="Century Gothic"/>
        <family val="2"/>
      </rPr>
      <t>N.º 2</t>
    </r>
    <r>
      <rPr>
        <sz val="10"/>
        <color theme="1"/>
        <rFont val="Century Gothic"/>
        <family val="2"/>
      </rPr>
      <t>: limite mínimo da pena aplicável é agravado para o dobro - € 1.200,00.</t>
    </r>
  </si>
  <si>
    <t>Corrupção ativa (desporto)</t>
  </si>
  <si>
    <r>
      <rPr>
        <b/>
        <sz val="10"/>
        <color theme="1"/>
        <rFont val="Century Gothic"/>
        <family val="2"/>
      </rPr>
      <t>Artigo 9.º do Anexo Lei n.º 50/2007, de 31 de agosto</t>
    </r>
    <r>
      <rPr>
        <sz val="10"/>
        <color theme="1"/>
        <rFont val="Century Gothic"/>
        <family val="2"/>
      </rPr>
      <t xml:space="preserve">
Pena de multa de 120 a 600 dias - € 600,00 a € 3.000,00. </t>
    </r>
  </si>
  <si>
    <t>Tráfico de Influência (desporto)</t>
  </si>
  <si>
    <r>
      <rPr>
        <b/>
        <sz val="10"/>
        <color theme="1"/>
        <rFont val="Century Gothic"/>
        <family val="2"/>
      </rPr>
      <t xml:space="preserve">Artigo 10.º do Anexo Lei n.º 50/2007, de 31 de agosto
</t>
    </r>
    <r>
      <rPr>
        <sz val="10"/>
        <color theme="1"/>
        <rFont val="Century Gothic"/>
        <family val="2"/>
      </rPr>
      <t xml:space="preserve">
</t>
    </r>
    <r>
      <rPr>
        <b/>
        <sz val="10"/>
        <color theme="1"/>
        <rFont val="Century Gothic"/>
        <family val="2"/>
      </rPr>
      <t>N.º 1</t>
    </r>
    <r>
      <rPr>
        <sz val="10"/>
        <color theme="1"/>
        <rFont val="Century Gothic"/>
        <family val="2"/>
      </rPr>
      <t xml:space="preserve">: pena de multa de 120 a 600 dias, se pena mais grave lhe não couber por força de outra disposição legal - € 600,00 a € 3.000,00. 
</t>
    </r>
    <r>
      <rPr>
        <b/>
        <sz val="10"/>
        <color theme="1"/>
        <rFont val="Century Gothic"/>
        <family val="2"/>
      </rPr>
      <t>N.º 2</t>
    </r>
    <r>
      <rPr>
        <sz val="10"/>
        <color theme="1"/>
        <rFont val="Century Gothic"/>
        <family val="2"/>
      </rPr>
      <t>: pena de multa até 360 dias, se pena mais grave lhe não couber por força de outra disposição legal - (de € 50,00 a) € 1.800,00.</t>
    </r>
  </si>
  <si>
    <t xml:space="preserve">Recebimento ou Oferta Indevidos de Vantagem (desporto) </t>
  </si>
  <si>
    <r>
      <rPr>
        <b/>
        <sz val="10"/>
        <color theme="1"/>
        <rFont val="Century Gothic"/>
        <family val="2"/>
      </rPr>
      <t xml:space="preserve">Artigo 10.º-A do Anexo Lei n.º 50/2007, de 31 de agosto </t>
    </r>
    <r>
      <rPr>
        <sz val="10"/>
        <color theme="1"/>
        <rFont val="Century Gothic"/>
        <family val="2"/>
      </rPr>
      <t xml:space="preserve">
</t>
    </r>
    <r>
      <rPr>
        <b/>
        <sz val="10"/>
        <color theme="1"/>
        <rFont val="Century Gothic"/>
        <family val="2"/>
      </rPr>
      <t>N.º 1</t>
    </r>
    <r>
      <rPr>
        <sz val="10"/>
        <color theme="1"/>
        <rFont val="Century Gothic"/>
        <family val="2"/>
      </rPr>
      <t xml:space="preserve">: pena de multa até 600 dias - (de € 50,00 a) € 3.000,00. 
</t>
    </r>
    <r>
      <rPr>
        <b/>
        <sz val="10"/>
        <color theme="1"/>
        <rFont val="Century Gothic"/>
        <family val="2"/>
      </rPr>
      <t>N.º 2</t>
    </r>
    <r>
      <rPr>
        <sz val="10"/>
        <color theme="1"/>
        <rFont val="Century Gothic"/>
        <family val="2"/>
      </rPr>
      <t>: pena de multa até 360 dias - (de € 50,00 a) € 1.800,00.</t>
    </r>
  </si>
  <si>
    <t xml:space="preserve">Corrupção ativa com prejuízo do comércio internacional </t>
  </si>
  <si>
    <r>
      <rPr>
        <b/>
        <sz val="10"/>
        <color theme="1"/>
        <rFont val="Century Gothic"/>
        <family val="2"/>
      </rPr>
      <t xml:space="preserve">Artigo 7.º da Lei n.º 20/2008, de 21 de Abril 
</t>
    </r>
    <r>
      <rPr>
        <sz val="10"/>
        <color theme="1"/>
        <rFont val="Century Gothic"/>
        <family val="2"/>
      </rPr>
      <t xml:space="preserve">
Pena de multa de 120 a 960 dias - € 600,00 a € 4.800,00. </t>
    </r>
  </si>
  <si>
    <t xml:space="preserve">Corrupção passiva no setor privado </t>
  </si>
  <si>
    <r>
      <rPr>
        <b/>
        <sz val="10"/>
        <color theme="1"/>
        <rFont val="Century Gothic"/>
        <family val="2"/>
      </rPr>
      <t>Artigo 8.º da Lei n.º 20/2008, de 21 de Abril</t>
    </r>
    <r>
      <rPr>
        <sz val="10"/>
        <color theme="1"/>
        <rFont val="Century Gothic"/>
        <family val="2"/>
      </rPr>
      <t xml:space="preserve">
</t>
    </r>
    <r>
      <rPr>
        <b/>
        <sz val="10"/>
        <color theme="1"/>
        <rFont val="Century Gothic"/>
        <family val="2"/>
      </rPr>
      <t>N.º 1</t>
    </r>
    <r>
      <rPr>
        <sz val="10"/>
        <color theme="1"/>
        <rFont val="Century Gothic"/>
        <family val="2"/>
      </rPr>
      <t xml:space="preserve">: pena de multa até 600 dias - (de € 50,00 a) € 3.000,00. 
</t>
    </r>
    <r>
      <rPr>
        <b/>
        <sz val="10"/>
        <color theme="1"/>
        <rFont val="Century Gothic"/>
        <family val="2"/>
      </rPr>
      <t>N.º 2</t>
    </r>
    <r>
      <rPr>
        <sz val="10"/>
        <color theme="1"/>
        <rFont val="Century Gothic"/>
        <family val="2"/>
      </rPr>
      <t>: pena de multa de 120 a 960 dias - € 600,00 a € 4.800,00.</t>
    </r>
  </si>
  <si>
    <t>Corrupção ativa no setor privado</t>
  </si>
  <si>
    <r>
      <rPr>
        <b/>
        <sz val="10"/>
        <color theme="1"/>
        <rFont val="Century Gothic"/>
        <family val="2"/>
      </rPr>
      <t>Artigo 9.º da Lei n.º 20/2008, de 21 de Abril</t>
    </r>
    <r>
      <rPr>
        <sz val="10"/>
        <color theme="1"/>
        <rFont val="Century Gothic"/>
        <family val="2"/>
      </rPr>
      <t xml:space="preserve">
</t>
    </r>
    <r>
      <rPr>
        <b/>
        <sz val="10"/>
        <color theme="1"/>
        <rFont val="Century Gothic"/>
        <family val="2"/>
      </rPr>
      <t>N.º 1</t>
    </r>
    <r>
      <rPr>
        <sz val="10"/>
        <color theme="1"/>
        <rFont val="Century Gothic"/>
        <family val="2"/>
      </rPr>
      <t xml:space="preserve">: pena de multa até 360 dias - (de € 50,00 a) € 1.800,00.
</t>
    </r>
    <r>
      <rPr>
        <b/>
        <sz val="10"/>
        <color theme="1"/>
        <rFont val="Century Gothic"/>
        <family val="2"/>
      </rPr>
      <t>N.º 2</t>
    </r>
    <r>
      <rPr>
        <sz val="10"/>
        <color theme="1"/>
        <rFont val="Century Gothic"/>
        <family val="2"/>
      </rPr>
      <t xml:space="preserve">: pena de multa até 600 dias - (de € 50,00 a) € 3.000,00. </t>
    </r>
  </si>
  <si>
    <t>Corrupção ativa - titulares de cargos políticos</t>
  </si>
  <si>
    <r>
      <rPr>
        <b/>
        <sz val="10"/>
        <color theme="1"/>
        <rFont val="Century Gothic"/>
        <family val="2"/>
      </rPr>
      <t xml:space="preserve">Artigo 18.º da Lei n.º 34/87, de 16 de Julho </t>
    </r>
    <r>
      <rPr>
        <sz val="10"/>
        <color theme="1"/>
        <rFont val="Century Gothic"/>
        <family val="2"/>
      </rPr>
      <t xml:space="preserve">
</t>
    </r>
    <r>
      <rPr>
        <b/>
        <sz val="10"/>
        <color theme="1"/>
        <rFont val="Century Gothic"/>
        <family val="2"/>
      </rPr>
      <t>N.º 1</t>
    </r>
    <r>
      <rPr>
        <sz val="10"/>
        <color theme="1"/>
        <rFont val="Century Gothic"/>
        <family val="2"/>
      </rPr>
      <t xml:space="preserve">: pena de multa de 240 a 600 dias - € 1.200,00 a €3.000,00.
</t>
    </r>
    <r>
      <rPr>
        <b/>
        <sz val="10"/>
        <color theme="1"/>
        <rFont val="Century Gothic"/>
        <family val="2"/>
      </rPr>
      <t>N.º 2</t>
    </r>
    <r>
      <rPr>
        <sz val="10"/>
        <color theme="1"/>
        <rFont val="Century Gothic"/>
        <family val="2"/>
      </rPr>
      <t xml:space="preserve">: pena de multa até 600 dias -(de € 50,00 a) € 3.000,00.
</t>
    </r>
  </si>
  <si>
    <t>Recebimento ou Oferta Indevidos de Vantagem - Titulares de cargos políticos</t>
  </si>
  <si>
    <r>
      <rPr>
        <b/>
        <sz val="10"/>
        <color theme="1"/>
        <rFont val="Century Gothic"/>
        <family val="2"/>
      </rPr>
      <t xml:space="preserve">Artigo 16.º da Lei n.º 34/87, de 16 de Julho </t>
    </r>
    <r>
      <rPr>
        <sz val="10"/>
        <color theme="1"/>
        <rFont val="Century Gothic"/>
        <family val="2"/>
      </rPr>
      <t xml:space="preserve">
</t>
    </r>
    <r>
      <rPr>
        <b/>
        <sz val="10"/>
        <color theme="1"/>
        <rFont val="Century Gothic"/>
        <family val="2"/>
      </rPr>
      <t>N.º 1</t>
    </r>
    <r>
      <rPr>
        <sz val="10"/>
        <color theme="1"/>
        <rFont val="Century Gothic"/>
        <family val="2"/>
      </rPr>
      <t xml:space="preserve">: pena de multa de 120 a 600 dias - € 600,00 a € 3.000,00.
</t>
    </r>
    <r>
      <rPr>
        <b/>
        <sz val="10"/>
        <color theme="1"/>
        <rFont val="Century Gothic"/>
        <family val="2"/>
      </rPr>
      <t>N.º 2:</t>
    </r>
    <r>
      <rPr>
        <sz val="10"/>
        <color theme="1"/>
        <rFont val="Century Gothic"/>
        <family val="2"/>
      </rPr>
      <t xml:space="preserve"> pena de multa até 600 dias - € 3.000,00.
</t>
    </r>
  </si>
  <si>
    <t>Penas acessórias</t>
  </si>
  <si>
    <r>
      <t xml:space="preserve">Aplicação das penas contempladas no artigo 90.º-A/2 do Código Penal, designadamente:
</t>
    </r>
    <r>
      <rPr>
        <b/>
        <sz val="10"/>
        <color rgb="FF000000"/>
        <rFont val="Century Gothic"/>
        <family val="2"/>
      </rPr>
      <t>a)</t>
    </r>
    <r>
      <rPr>
        <sz val="10"/>
        <color rgb="FF000000"/>
        <rFont val="Century Gothic"/>
        <family val="2"/>
      </rPr>
      <t xml:space="preserve"> Injunção judiciária;
</t>
    </r>
    <r>
      <rPr>
        <b/>
        <sz val="10"/>
        <color rgb="FF000000"/>
        <rFont val="Century Gothic"/>
        <family val="2"/>
      </rPr>
      <t>b)</t>
    </r>
    <r>
      <rPr>
        <sz val="10"/>
        <color rgb="FF000000"/>
        <rFont val="Century Gothic"/>
        <family val="2"/>
      </rPr>
      <t xml:space="preserve"> Interdição do exercício de actividade;
</t>
    </r>
    <r>
      <rPr>
        <b/>
        <sz val="10"/>
        <color rgb="FF000000"/>
        <rFont val="Century Gothic"/>
        <family val="2"/>
      </rPr>
      <t>c)</t>
    </r>
    <r>
      <rPr>
        <sz val="10"/>
        <color rgb="FF000000"/>
        <rFont val="Century Gothic"/>
        <family val="2"/>
      </rPr>
      <t xml:space="preserve"> Proibição de celebrar certos contratos ou contratos com determinadas entidades;
</t>
    </r>
    <r>
      <rPr>
        <b/>
        <sz val="10"/>
        <color rgb="FF000000"/>
        <rFont val="Century Gothic"/>
        <family val="2"/>
      </rPr>
      <t>d)</t>
    </r>
    <r>
      <rPr>
        <sz val="10"/>
        <color rgb="FF000000"/>
        <rFont val="Century Gothic"/>
        <family val="2"/>
      </rPr>
      <t xml:space="preserve"> Privação do direito a subsídios, subvenções ou incentivos;
</t>
    </r>
    <r>
      <rPr>
        <b/>
        <sz val="10"/>
        <color rgb="FF000000"/>
        <rFont val="Century Gothic"/>
        <family val="2"/>
      </rPr>
      <t>e)</t>
    </r>
    <r>
      <rPr>
        <sz val="10"/>
        <color rgb="FF000000"/>
        <rFont val="Century Gothic"/>
        <family val="2"/>
      </rPr>
      <t xml:space="preserve"> Encerramento de estabelecimento;
</t>
    </r>
    <r>
      <rPr>
        <b/>
        <sz val="10"/>
        <color rgb="FF000000"/>
        <rFont val="Century Gothic"/>
        <family val="2"/>
      </rPr>
      <t>f)</t>
    </r>
    <r>
      <rPr>
        <sz val="10"/>
        <color rgb="FF000000"/>
        <rFont val="Century Gothic"/>
        <family val="2"/>
      </rPr>
      <t xml:space="preserve"> Publicidade da decisão condenatória.</t>
    </r>
  </si>
  <si>
    <t>Sempre que se aplicam sanções acessórias, o risco é avaliado como Elevado.</t>
  </si>
  <si>
    <t>Penas de substituição</t>
  </si>
  <si>
    <r>
      <t xml:space="preserve">Nos termos do artigo 90.º-A, n.º 3, "Pelos mesmos crimes e pelos previstos em legislação especial podem ser aplicadas às pessoas coletivas e entidades equiparadas, em alternativa à pena de multa, as seguintes penas de substituição:
</t>
    </r>
    <r>
      <rPr>
        <b/>
        <sz val="10"/>
        <color rgb="FF000000"/>
        <rFont val="Century Gothic"/>
        <family val="2"/>
      </rPr>
      <t>a)</t>
    </r>
    <r>
      <rPr>
        <sz val="10"/>
        <color rgb="FF000000"/>
        <rFont val="Century Gothic"/>
        <family val="2"/>
      </rPr>
      <t xml:space="preserve"> Admoestação;
</t>
    </r>
    <r>
      <rPr>
        <b/>
        <sz val="10"/>
        <color rgb="FF000000"/>
        <rFont val="Century Gothic"/>
        <family val="2"/>
      </rPr>
      <t>b)</t>
    </r>
    <r>
      <rPr>
        <sz val="10"/>
        <color rgb="FF000000"/>
        <rFont val="Century Gothic"/>
        <family val="2"/>
      </rPr>
      <t xml:space="preserve"> Caução de boa conduta;
</t>
    </r>
    <r>
      <rPr>
        <b/>
        <sz val="10"/>
        <color rgb="FF000000"/>
        <rFont val="Century Gothic"/>
        <family val="2"/>
      </rPr>
      <t>c)</t>
    </r>
    <r>
      <rPr>
        <sz val="10"/>
        <color rgb="FF000000"/>
        <rFont val="Century Gothic"/>
        <family val="2"/>
      </rPr>
      <t xml:space="preserve"> Vigilância judiciária.</t>
    </r>
  </si>
  <si>
    <t>COIMAS APLICÁVEIS ÀS PESSOAS COLETIVAS NOS TERMOS DA LEI N.º 93/2021, DE 20 DE DEZEMBRO</t>
  </si>
  <si>
    <t>Artigo 27.º</t>
  </si>
  <si>
    <r>
      <t xml:space="preserve">N.º 1: </t>
    </r>
    <r>
      <rPr>
        <sz val="10"/>
        <color rgb="FF000000"/>
        <rFont val="Century Gothic"/>
        <family val="2"/>
      </rPr>
      <t>Consideram-se contraordenações muito graves as seguintes:</t>
    </r>
    <r>
      <rPr>
        <b/>
        <sz val="10"/>
        <color rgb="FF000000"/>
        <rFont val="Century Gothic"/>
        <family val="2"/>
      </rPr>
      <t xml:space="preserve">
a)</t>
    </r>
    <r>
      <rPr>
        <sz val="10"/>
        <color rgb="FF000000"/>
        <rFont val="Century Gothic"/>
        <family val="2"/>
      </rPr>
      <t xml:space="preserve"> Impedir a apresentação ou o seguimento de denúncia;</t>
    </r>
    <r>
      <rPr>
        <b/>
        <sz val="10"/>
        <color rgb="FF000000"/>
        <rFont val="Century Gothic"/>
        <family val="2"/>
      </rPr>
      <t xml:space="preserve">
b) </t>
    </r>
    <r>
      <rPr>
        <sz val="10"/>
        <color rgb="FF000000"/>
        <rFont val="Century Gothic"/>
        <family val="2"/>
      </rPr>
      <t>Praticar atos retaliatórios;</t>
    </r>
    <r>
      <rPr>
        <b/>
        <sz val="10"/>
        <color rgb="FF000000"/>
        <rFont val="Century Gothic"/>
        <family val="2"/>
      </rPr>
      <t xml:space="preserve">
c) </t>
    </r>
    <r>
      <rPr>
        <sz val="10"/>
        <color rgb="FF000000"/>
        <rFont val="Century Gothic"/>
        <family val="2"/>
      </rPr>
      <t>Não cumprir o dever de confidencialidade;</t>
    </r>
    <r>
      <rPr>
        <b/>
        <sz val="10"/>
        <color rgb="FF000000"/>
        <rFont val="Century Gothic"/>
        <family val="2"/>
      </rPr>
      <t xml:space="preserve">
d) </t>
    </r>
    <r>
      <rPr>
        <sz val="10"/>
        <color rgb="FF000000"/>
        <rFont val="Century Gothic"/>
        <family val="2"/>
      </rPr>
      <t>Comunicar ou divulgar publicamente informações falsas.</t>
    </r>
    <r>
      <rPr>
        <b/>
        <sz val="10"/>
        <color rgb="FF000000"/>
        <rFont val="Century Gothic"/>
        <family val="2"/>
      </rPr>
      <t xml:space="preserve">
N.º 2: </t>
    </r>
    <r>
      <rPr>
        <sz val="10"/>
        <color rgb="FF000000"/>
        <rFont val="Century Gothic"/>
        <family val="2"/>
      </rPr>
      <t>São puníveis com coimas de € 10.000,00 a € 250.000,00 caso o agente seja uma pessoa coletiva.</t>
    </r>
  </si>
  <si>
    <r>
      <rPr>
        <b/>
        <sz val="10"/>
        <color rgb="FF000000"/>
        <rFont val="Century Gothic"/>
        <family val="2"/>
      </rPr>
      <t xml:space="preserve">N.º 3: </t>
    </r>
    <r>
      <rPr>
        <sz val="10"/>
        <color rgb="FF000000"/>
        <rFont val="Century Gothic"/>
        <family val="2"/>
      </rPr>
      <t xml:space="preserve">Consideram-se contraordenações graves as seguintes:
</t>
    </r>
    <r>
      <rPr>
        <b/>
        <sz val="10"/>
        <color rgb="FF000000"/>
        <rFont val="Century Gothic"/>
        <family val="2"/>
      </rPr>
      <t xml:space="preserve">a) </t>
    </r>
    <r>
      <rPr>
        <sz val="10"/>
        <color rgb="FF000000"/>
        <rFont val="Century Gothic"/>
        <family val="2"/>
      </rPr>
      <t xml:space="preserve">Não dispor de canal de denúncia interno;
</t>
    </r>
    <r>
      <rPr>
        <b/>
        <sz val="10"/>
        <color rgb="FF000000"/>
        <rFont val="Century Gothic"/>
        <family val="2"/>
      </rPr>
      <t>b)</t>
    </r>
    <r>
      <rPr>
        <sz val="10"/>
        <color rgb="FF000000"/>
        <rFont val="Century Gothic"/>
        <family val="2"/>
      </rPr>
      <t xml:space="preserve"> Dispor de um canal de denúncia interno sem garantias de exaustividade, integridade ou conservação de denúncias ou de confidencialidade da identidade ou anonimato dos denunciantes ou da identidade de terceiros mencionados na denúncia, ou sem regras que impeçam o acesso a pessoas não autorizadas;
</t>
    </r>
    <r>
      <rPr>
        <b/>
        <sz val="10"/>
        <color rgb="FF000000"/>
        <rFont val="Century Gothic"/>
        <family val="2"/>
      </rPr>
      <t xml:space="preserve">c) </t>
    </r>
    <r>
      <rPr>
        <sz val="10"/>
        <color rgb="FF000000"/>
        <rFont val="Century Gothic"/>
        <family val="2"/>
      </rPr>
      <t xml:space="preserve">A receção ou seguimento de denúncia em violação dos requisitos de independência, imparcialidade e de ausência de conflitos de interesse;
</t>
    </r>
    <r>
      <rPr>
        <b/>
        <sz val="10"/>
        <color rgb="FF000000"/>
        <rFont val="Century Gothic"/>
        <family val="2"/>
      </rPr>
      <t>d)</t>
    </r>
    <r>
      <rPr>
        <sz val="10"/>
        <color rgb="FF000000"/>
        <rFont val="Century Gothic"/>
        <family val="2"/>
      </rPr>
      <t xml:space="preserve"> Dispor de canal de denúncia interno que não garanta a possibilidade de denúncia a todos os trabalhadores, não garanta a possibilidade de apresentar denúncia com identificação do denunciante ou anónima, ou que não garanta a apresentação da denúncia por escrito, verbalmente ou de ambos os modos;
</t>
    </r>
    <r>
      <rPr>
        <b/>
        <sz val="10"/>
        <color rgb="FF000000"/>
        <rFont val="Century Gothic"/>
        <family val="2"/>
      </rPr>
      <t xml:space="preserve">e) </t>
    </r>
    <r>
      <rPr>
        <sz val="10"/>
        <color rgb="FF000000"/>
        <rFont val="Century Gothic"/>
        <family val="2"/>
      </rPr>
      <t xml:space="preserve">Recusar reunião presencial com o denunciante em caso de admissibilidade de denúncia verbal;
</t>
    </r>
    <r>
      <rPr>
        <b/>
        <sz val="10"/>
        <color rgb="FF000000"/>
        <rFont val="Century Gothic"/>
        <family val="2"/>
      </rPr>
      <t xml:space="preserve">f) </t>
    </r>
    <r>
      <rPr>
        <sz val="10"/>
        <color rgb="FF000000"/>
        <rFont val="Century Gothic"/>
        <family val="2"/>
      </rPr>
      <t xml:space="preserve">A não notificação ao denunciante da receção da denúncia ou dos requisitos para apresentação de denúncia externa;
</t>
    </r>
    <r>
      <rPr>
        <b/>
        <sz val="10"/>
        <color rgb="FF000000"/>
        <rFont val="Century Gothic"/>
        <family val="2"/>
      </rPr>
      <t>g)</t>
    </r>
    <r>
      <rPr>
        <sz val="10"/>
        <color rgb="FF000000"/>
        <rFont val="Century Gothic"/>
        <family val="2"/>
      </rPr>
      <t xml:space="preserve"> A não comunicação ou a comunicação incompleta ou imprecisa ao denunciante dos procedimentos para apresentação de denúncias externas às autoridades competentes;
</t>
    </r>
    <r>
      <rPr>
        <b/>
        <sz val="10"/>
        <color rgb="FF000000"/>
        <rFont val="Century Gothic"/>
        <family val="2"/>
      </rPr>
      <t xml:space="preserve">h) </t>
    </r>
    <r>
      <rPr>
        <sz val="10"/>
        <color rgb="FF000000"/>
        <rFont val="Century Gothic"/>
        <family val="2"/>
      </rPr>
      <t xml:space="preserve">A não comunicação ao denunciante do resultado da análise da denúncia, se este a tiver;
</t>
    </r>
    <r>
      <rPr>
        <b/>
        <sz val="10"/>
        <color rgb="FF000000"/>
        <rFont val="Century Gothic"/>
        <family val="2"/>
      </rPr>
      <t>i)</t>
    </r>
    <r>
      <rPr>
        <sz val="10"/>
        <color rgb="FF000000"/>
        <rFont val="Century Gothic"/>
        <family val="2"/>
      </rPr>
      <t xml:space="preserve"> Não dispor de canal de denúncia externa;
</t>
    </r>
    <r>
      <rPr>
        <b/>
        <sz val="10"/>
        <color rgb="FF000000"/>
        <rFont val="Century Gothic"/>
        <family val="2"/>
      </rPr>
      <t xml:space="preserve">j) </t>
    </r>
    <r>
      <rPr>
        <sz val="10"/>
        <color rgb="FF000000"/>
        <rFont val="Century Gothic"/>
        <family val="2"/>
      </rPr>
      <t xml:space="preserve">Dispor de um canal de denúncia externa que não seja independente e autónomo, ou que não assegure a exaustividade, integridade, confidencialidade ou conservação da denúncia, ou que não impeça o acesso a pessoas não autorizadas;
</t>
    </r>
    <r>
      <rPr>
        <b/>
        <sz val="10"/>
        <color rgb="FF000000"/>
        <rFont val="Century Gothic"/>
        <family val="2"/>
      </rPr>
      <t>k)</t>
    </r>
    <r>
      <rPr>
        <sz val="10"/>
        <color rgb="FF000000"/>
        <rFont val="Century Gothic"/>
        <family val="2"/>
      </rPr>
      <t xml:space="preserve"> Não designar funcionários responsáveis pelo tratamento de denúncias;
</t>
    </r>
    <r>
      <rPr>
        <b/>
        <sz val="10"/>
        <color rgb="FF000000"/>
        <rFont val="Century Gothic"/>
        <family val="2"/>
      </rPr>
      <t xml:space="preserve">l) </t>
    </r>
    <r>
      <rPr>
        <sz val="10"/>
        <color rgb="FF000000"/>
        <rFont val="Century Gothic"/>
        <family val="2"/>
      </rPr>
      <t xml:space="preserve">Não ministrar formação aos funcionários responsáveis pelo tratamento de denúncias;
</t>
    </r>
    <r>
      <rPr>
        <b/>
        <sz val="10"/>
        <color rgb="FF000000"/>
        <rFont val="Century Gothic"/>
        <family val="2"/>
      </rPr>
      <t>m)</t>
    </r>
    <r>
      <rPr>
        <sz val="10"/>
        <color rgb="FF000000"/>
        <rFont val="Century Gothic"/>
        <family val="2"/>
      </rPr>
      <t xml:space="preserve"> Não analisar, a cada três anos, os procedimentos para receção e seguimento de denúncias, a fim de verificar se são necessárias correções ou se podem ser introduzidas melhorias;
</t>
    </r>
    <r>
      <rPr>
        <b/>
        <sz val="10"/>
        <color rgb="FF000000"/>
        <rFont val="Century Gothic"/>
        <family val="2"/>
      </rPr>
      <t xml:space="preserve">n) </t>
    </r>
    <r>
      <rPr>
        <sz val="10"/>
        <color rgb="FF000000"/>
        <rFont val="Century Gothic"/>
        <family val="2"/>
      </rPr>
      <t xml:space="preserve">Não dispor de canal de denúncia externa que permita, em simultâneo, a apresentação de denúncias por escrito, verbalmente, com identificação do denunciante ou anónimas;
</t>
    </r>
    <r>
      <rPr>
        <b/>
        <sz val="10"/>
        <color rgb="FF000000"/>
        <rFont val="Century Gothic"/>
        <family val="2"/>
      </rPr>
      <t xml:space="preserve">o) </t>
    </r>
    <r>
      <rPr>
        <sz val="10"/>
        <color rgb="FF000000"/>
        <rFont val="Century Gothic"/>
        <family val="2"/>
      </rPr>
      <t xml:space="preserve">Recusar reunião presencial com o denunciante;
</t>
    </r>
    <r>
      <rPr>
        <b/>
        <sz val="10"/>
        <color rgb="FF000000"/>
        <rFont val="Century Gothic"/>
        <family val="2"/>
      </rPr>
      <t xml:space="preserve">p) </t>
    </r>
    <r>
      <rPr>
        <sz val="10"/>
        <color rgb="FF000000"/>
        <rFont val="Century Gothic"/>
        <family val="2"/>
      </rPr>
      <t>Não publicar os elementos  referentes às condições d eproteção, dados de contacto dos canais de denúncia externa, procedimentos aplicáveis aos canais de denúncia externa, o regime de confidencialidade, o tipo de medidas para seguimento das denúncias, as vias de recurso e procedimentos de proteção contra atos de retaliação, disponbilidade de aconselhamento confidencial, e condições em que o denunciante não incorreem responsabilidade por violação de deveres de confidencialidade em secção separada, facilmente identificável e acessível dos respetivos sítios na Internet;</t>
    </r>
  </si>
  <si>
    <r>
      <rPr>
        <b/>
        <sz val="10"/>
        <color rgb="FF000000"/>
        <rFont val="Century Gothic"/>
        <family val="2"/>
      </rPr>
      <t xml:space="preserve">q) </t>
    </r>
    <r>
      <rPr>
        <sz val="10"/>
        <color rgb="FF000000"/>
        <rFont val="Century Gothic"/>
        <family val="2"/>
      </rPr>
      <t xml:space="preserve">Não registar ou não conservar a denúncia recebida pelo período mínimo de cinco anos ou durante a pendência de processos judiciais ou administrativos pertinentes à denúncia recebida;
</t>
    </r>
    <r>
      <rPr>
        <b/>
        <sz val="10"/>
        <color rgb="FF000000"/>
        <rFont val="Century Gothic"/>
        <family val="2"/>
      </rPr>
      <t xml:space="preserve">r) </t>
    </r>
    <r>
      <rPr>
        <sz val="10"/>
        <color rgb="FF000000"/>
        <rFont val="Century Gothic"/>
        <family val="2"/>
      </rPr>
      <t xml:space="preserve">Registar as denúncias através de gravação da comunicação em suporte duradouro e recuperável, transcrição completa e exata da comunicação ou ata fidedigna, sem consentimento do denunciante;
</t>
    </r>
    <r>
      <rPr>
        <b/>
        <sz val="10"/>
        <color rgb="FF000000"/>
        <rFont val="Century Gothic"/>
        <family val="2"/>
      </rPr>
      <t xml:space="preserve">s) </t>
    </r>
    <r>
      <rPr>
        <sz val="10"/>
        <color rgb="FF000000"/>
        <rFont val="Century Gothic"/>
        <family val="2"/>
      </rPr>
      <t xml:space="preserve">Não permitir ao denunciante ver, retificar ou aprovar a transcrição ou ata da comunicação ou da reunião.
</t>
    </r>
    <r>
      <rPr>
        <b/>
        <sz val="10"/>
        <color rgb="FF000000"/>
        <rFont val="Century Gothic"/>
        <family val="2"/>
      </rPr>
      <t xml:space="preserve">N.º 4: </t>
    </r>
    <r>
      <rPr>
        <sz val="10"/>
        <color rgb="FF000000"/>
        <rFont val="Century Gothic"/>
        <family val="2"/>
      </rPr>
      <t xml:space="preserve">São puníveis com coimas de € 1.000,00 a € 125.000,00, caso o agente seja uma pessoa coletiva.
</t>
    </r>
    <r>
      <rPr>
        <b/>
        <sz val="10"/>
        <color rgb="FF000000"/>
        <rFont val="Century Gothic"/>
        <family val="2"/>
      </rPr>
      <t xml:space="preserve">N.º 5: </t>
    </r>
    <r>
      <rPr>
        <sz val="10"/>
        <color rgb="FF000000"/>
        <rFont val="Century Gothic"/>
        <family val="2"/>
      </rPr>
      <t xml:space="preserve">A tentativa é punível, sendo os limites máximos das coimas identificados nos n.ºs 2 e 4 reduzidos em metade, respetivamente, € 5.000,00 a € 125.000,00 e € 500,00 e € 62.500,00. 
</t>
    </r>
    <r>
      <rPr>
        <b/>
        <sz val="10"/>
        <color rgb="FF000000"/>
        <rFont val="Century Gothic"/>
        <family val="2"/>
      </rPr>
      <t xml:space="preserve">N.º 6: </t>
    </r>
    <r>
      <rPr>
        <sz val="10"/>
        <color rgb="FF000000"/>
        <rFont val="Century Gothic"/>
        <family val="2"/>
      </rPr>
      <t>A negligência é punível, sendo os limites máximos das coimas identificados nos n.ºs 2 e 4 reduzidos em metade, respetivamente, € 5.000,00 a € 125.000,00 e € 500,00 e € 62.500,00.</t>
    </r>
  </si>
  <si>
    <t>COIMAS APLICÁVEIS ÀS PESSOAS COLETIVAS NOS TERMOS DO DECRETO-LEI N.º 109-E/2021, DE 9 DE DEZEMBRO</t>
  </si>
  <si>
    <t>Artigo 20.º</t>
  </si>
  <si>
    <r>
      <rPr>
        <b/>
        <sz val="10"/>
        <color rgb="FF000000"/>
        <rFont val="Century Gothic"/>
        <family val="2"/>
      </rPr>
      <t>N.º 1:</t>
    </r>
    <r>
      <rPr>
        <sz val="10"/>
        <color rgb="FF000000"/>
        <rFont val="Century Gothic"/>
        <family val="2"/>
      </rPr>
      <t xml:space="preserve"> São puníveis com contraordenação:
</t>
    </r>
    <r>
      <rPr>
        <b/>
        <sz val="10"/>
        <color rgb="FF000000"/>
        <rFont val="Century Gothic"/>
        <family val="2"/>
      </rPr>
      <t>a)</t>
    </r>
    <r>
      <rPr>
        <sz val="10"/>
        <color rgb="FF000000"/>
        <rFont val="Century Gothic"/>
        <family val="2"/>
      </rPr>
      <t xml:space="preserve"> A não adoção ou implementação do Plano de prevenção de riscos de corrupção ou a adoção ou implementação de um PPR a que falte algum  elementos obrigatórios;
</t>
    </r>
    <r>
      <rPr>
        <b/>
        <sz val="10"/>
        <color rgb="FF000000"/>
        <rFont val="Century Gothic"/>
        <family val="2"/>
      </rPr>
      <t>b)</t>
    </r>
    <r>
      <rPr>
        <sz val="10"/>
        <color rgb="FF000000"/>
        <rFont val="Century Gothic"/>
        <family val="2"/>
      </rPr>
      <t xml:space="preserve"> A não adoção de um código de conduta ou a adoção de um código de conduta que não considere as normas penais referentes à corrupção e às infrações conexas ou os riscos da exposição da entidade a estes crimes;
</t>
    </r>
    <r>
      <rPr>
        <b/>
        <sz val="10"/>
        <color rgb="FF000000"/>
        <rFont val="Century Gothic"/>
        <family val="2"/>
      </rPr>
      <t xml:space="preserve">c) </t>
    </r>
    <r>
      <rPr>
        <sz val="10"/>
        <color rgb="FF000000"/>
        <rFont val="Century Gothic"/>
        <family val="2"/>
      </rPr>
      <t xml:space="preserve">A não implementação de um sistema de controlo interno.
</t>
    </r>
    <r>
      <rPr>
        <b/>
        <sz val="10"/>
        <color rgb="FF000000"/>
        <rFont val="Century Gothic"/>
        <family val="2"/>
      </rPr>
      <t xml:space="preserve">N.º 2: </t>
    </r>
    <r>
      <rPr>
        <sz val="10"/>
        <color rgb="FF000000"/>
        <rFont val="Century Gothic"/>
        <family val="2"/>
      </rPr>
      <t>São punidas com coima de € 2.000,00 a € 44.891,81, tratando-se de pessoa coletiva ou entidade equiparada.</t>
    </r>
  </si>
  <si>
    <r>
      <rPr>
        <b/>
        <sz val="10"/>
        <color rgb="FF000000"/>
        <rFont val="Century Gothic"/>
        <family val="2"/>
      </rPr>
      <t xml:space="preserve">N.º 3: </t>
    </r>
    <r>
      <rPr>
        <sz val="10"/>
        <color rgb="FF000000"/>
        <rFont val="Century Gothic"/>
        <family val="2"/>
      </rPr>
      <t xml:space="preserve">Constituem ainda contraordenações:
</t>
    </r>
    <r>
      <rPr>
        <b/>
        <sz val="10"/>
        <color rgb="FF000000"/>
        <rFont val="Century Gothic"/>
        <family val="2"/>
      </rPr>
      <t>a)</t>
    </r>
    <r>
      <rPr>
        <sz val="10"/>
        <color rgb="FF000000"/>
        <rFont val="Century Gothic"/>
        <family val="2"/>
      </rPr>
      <t xml:space="preserve"> A não elaboração dos relatórios de controlo do PPR;
</t>
    </r>
    <r>
      <rPr>
        <b/>
        <sz val="10"/>
        <color rgb="FF000000"/>
        <rFont val="Century Gothic"/>
        <family val="2"/>
      </rPr>
      <t>b</t>
    </r>
    <r>
      <rPr>
        <sz val="10"/>
        <color rgb="FF000000"/>
        <rFont val="Century Gothic"/>
        <family val="2"/>
      </rPr>
      <t xml:space="preserve">) A não revisão do PPR;
</t>
    </r>
    <r>
      <rPr>
        <b/>
        <sz val="10"/>
        <color rgb="FF000000"/>
        <rFont val="Century Gothic"/>
        <family val="2"/>
      </rPr>
      <t>c)</t>
    </r>
    <r>
      <rPr>
        <sz val="10"/>
        <color rgb="FF000000"/>
        <rFont val="Century Gothic"/>
        <family val="2"/>
      </rPr>
      <t xml:space="preserve"> A não publicitação do PPR e dos respetivos relatórios de controlo aos trabalhadores;
</t>
    </r>
    <r>
      <rPr>
        <b/>
        <sz val="10"/>
        <color rgb="FF000000"/>
        <rFont val="Century Gothic"/>
        <family val="2"/>
      </rPr>
      <t xml:space="preserve">d) </t>
    </r>
    <r>
      <rPr>
        <sz val="10"/>
        <color rgb="FF000000"/>
        <rFont val="Century Gothic"/>
        <family val="2"/>
      </rPr>
      <t xml:space="preserve">A não comunicação do PPR ou dos respetivos relatórios de controlo;
</t>
    </r>
    <r>
      <rPr>
        <b/>
        <sz val="10"/>
        <color rgb="FF000000"/>
        <rFont val="Century Gothic"/>
        <family val="2"/>
      </rPr>
      <t>e)</t>
    </r>
    <r>
      <rPr>
        <sz val="10"/>
        <color rgb="FF000000"/>
        <rFont val="Century Gothic"/>
        <family val="2"/>
      </rPr>
      <t xml:space="preserve"> A não elaboração do relatório ou a elaboração do relatório sem identificação de algum ou alguns dos elementos previstos;
</t>
    </r>
    <r>
      <rPr>
        <b/>
        <sz val="10"/>
        <color rgb="FF000000"/>
        <rFont val="Century Gothic"/>
        <family val="2"/>
      </rPr>
      <t>f)</t>
    </r>
    <r>
      <rPr>
        <sz val="10"/>
        <color rgb="FF000000"/>
        <rFont val="Century Gothic"/>
        <family val="2"/>
      </rPr>
      <t xml:space="preserve"> A não revisão do código de conduta;
</t>
    </r>
    <r>
      <rPr>
        <b/>
        <sz val="10"/>
        <color rgb="FF000000"/>
        <rFont val="Century Gothic"/>
        <family val="2"/>
      </rPr>
      <t>g)</t>
    </r>
    <r>
      <rPr>
        <sz val="10"/>
        <color rgb="FF000000"/>
        <rFont val="Century Gothic"/>
        <family val="2"/>
      </rPr>
      <t xml:space="preserve"> A não publicitação do código de conduta aos trabalhadores;
</t>
    </r>
    <r>
      <rPr>
        <b/>
        <sz val="10"/>
        <color rgb="FF000000"/>
        <rFont val="Century Gothic"/>
        <family val="2"/>
      </rPr>
      <t xml:space="preserve">h) </t>
    </r>
    <r>
      <rPr>
        <sz val="10"/>
        <color rgb="FF000000"/>
        <rFont val="Century Gothic"/>
        <family val="2"/>
      </rPr>
      <t xml:space="preserve">A não comunicação do código de ética e dos pertinentes relatórios;
</t>
    </r>
    <r>
      <rPr>
        <b/>
        <sz val="10"/>
        <color rgb="FF000000"/>
        <rFont val="Century Gothic"/>
        <family val="2"/>
      </rPr>
      <t xml:space="preserve">N.º 4: </t>
    </r>
    <r>
      <rPr>
        <sz val="10"/>
        <color rgb="FF000000"/>
        <rFont val="Century Gothic"/>
        <family val="2"/>
      </rPr>
      <t xml:space="preserve">São punidas com coima de e € 1000,00 a € 25 000,00, tratando -se de pessoa coletiva ou entidade equiparada.
</t>
    </r>
    <r>
      <rPr>
        <b/>
        <sz val="10"/>
        <color rgb="FF000000"/>
        <rFont val="Century Gothic"/>
        <family val="2"/>
      </rPr>
      <t xml:space="preserve">N.º 5: </t>
    </r>
    <r>
      <rPr>
        <sz val="10"/>
        <color rgb="FF000000"/>
        <rFont val="Century Gothic"/>
        <family val="2"/>
      </rPr>
      <t xml:space="preserve">Se as contraordenações previstas forem praticadas a título de negligência, os limites mínimos e máximos das coimas são reduzidos para metade, respetivamente, € 1.000,00 a € 22 445,91 (n.º 2) e € 500,00 a € 12.500,00 (n.º 4).  </t>
    </r>
  </si>
  <si>
    <r>
      <rPr>
        <b/>
        <sz val="10"/>
        <color rgb="FF000000"/>
        <rFont val="Century Gothic"/>
        <family val="2"/>
      </rPr>
      <t>N.º 1 e 2:</t>
    </r>
    <r>
      <rPr>
        <sz val="10"/>
        <color rgb="FF000000"/>
        <rFont val="Century Gothic"/>
        <family val="2"/>
      </rPr>
      <t xml:space="preserve"> Às pessoas coletivas de direito privado que pratiquem alguma das contraordenações previstas no artigo 20.º, poderá ser aplicável a sanção acessória de publicidade da condenação num jornal nacional, regional ou local, bem como na página oficial na Internet do MENAC pelo período de 90 dias.</t>
    </r>
  </si>
  <si>
    <t xml:space="preserve">Responsabilidade Disciplinar </t>
  </si>
  <si>
    <r>
      <rPr>
        <b/>
        <sz val="10"/>
        <color rgb="FF000000"/>
        <rFont val="Century Gothic"/>
        <family val="2"/>
      </rPr>
      <t>N.º 1:</t>
    </r>
    <r>
      <rPr>
        <sz val="10"/>
        <color rgb="FF000000"/>
        <rFont val="Century Gothic"/>
        <family val="2"/>
      </rPr>
      <t xml:space="preserve"> no caso da violação dos deveres de implementação de um PPR, um código de conduta, canais de denúncia e respetivo sistema de controlo interno, sem prejuízo da responsabilidade civil, criminal ou contraordenacional a que haja lugar, constitui uma infração de natureza disciplinar, punível em conformidade com o Código do Trabalho, podendo determinar a cessação da respetiva comissão de serviço, nos termos do Estatuto do Pessoal Dirigente dos Serviços e Organismos da Administração Pública.</t>
    </r>
  </si>
  <si>
    <r>
      <rPr>
        <b/>
        <sz val="10"/>
        <color rgb="FF000000"/>
        <rFont val="Century Gothic"/>
        <family val="2"/>
      </rPr>
      <t>N.º 2:</t>
    </r>
    <r>
      <rPr>
        <sz val="10"/>
        <color rgb="FF000000"/>
        <rFont val="Century Gothic"/>
        <family val="2"/>
      </rPr>
      <t xml:space="preserve"> incorrem ainda em infração disciplinar os titulares de cargos de direção ou equiparados das entidades administrativas independentes com funções de regulação da atividade económica dos setores privado, público e cooperativo e do Banco de Portugal e os trabalhadores de quaisquer entidades abrangidas que deixem de participar infrações ou prestem informações falsas ou erradas, relativas ao presente regime, de que tenham conhecimento no exercício ou por força das suas funções, sem prejuízo da responsabilidade civil, criminal ou contraordenacional que ao caso couber.</t>
    </r>
  </si>
  <si>
    <t>PONDERAÇÃO DOS RISCOS APLICÁVEIS</t>
  </si>
  <si>
    <t>Artigo</t>
  </si>
  <si>
    <t>Crime</t>
  </si>
  <si>
    <t>Concretização dos crimes</t>
  </si>
  <si>
    <t>APLICA-SE OU NÃO SE APLICA À ORGANIZAÇÃO</t>
  </si>
  <si>
    <t>MOTIVOS DE EXCLUSÃO (NÃO SE APLICAM)</t>
  </si>
  <si>
    <t>374.º CP</t>
  </si>
  <si>
    <t>Corrupção Ativa</t>
  </si>
  <si>
    <t>1 - Quem, por si ou por interposta pessoa, com o seu consentimento ou ratificação, der ou prometer a funcionário, ou a terceiro por indicação ou com conhecimento daquele, vantagem patrimonial ou não patrimonial com o fim indicado no n.º 1 do artigo 373.º, é punido com pena de prisão de um a cinco anos. 
2 - Se o fim for o indicado no n.º 2 do artigo 373.º, o agente é punido com pena de prisão até três anos ou com pena de multa até 360 dias.
3 – A tentativa é punível.                                                                                                           Exemplo: Uma empresa paga determinada quantia a um funcionário de uma Câmara Municipal para facilitar a celebração de determinado contrato ou a obtenção de uma licença.</t>
  </si>
  <si>
    <t>APLICA-SE</t>
  </si>
  <si>
    <t>372.º CP</t>
  </si>
  <si>
    <t xml:space="preserve">Recebimento ou Oferta Indevidos de Vantagem </t>
  </si>
  <si>
    <t>1 - O funcionário que, no exercício das suas funções ou por causa delas, por si, ou por interposta pessoa, com o seu consentimento ou ratificação, solicitar ou aceitar, para si ou para terceiro, vantagem patrimonial ou não patrimonial, que não lhe seja devida, é punido com pena de prisão até cinco anos ou com pena de multa até 600 dias. 
2 - Quem, por si ou por interposta pessoa, com o seu consentimento ou ratificação, der ou prometer a funcionário, ou a terceiro por indicação ou conhecimento daquele, vantagem patrimonial ou não patrimonial, que não lhe seja devida, no exercício das suas funções ou por causa delas, é punido com pena de prisão até três anos ou com pena de multa até 360 dias. 
3 - Excluem-se dos números anteriores as condutas socialmente adequadas e conformes aos usos e costumes.                                                                                                                 Exemplo: Um funcionário de uma Câmara Municipal recebe, no exercício das suas funções, uma quantia consideravelmente elevada de uma empresa, não lhe sendo devida tal quantia.
Uma empresa paga determinada quantia a um funcionário público, no exercício das suas funções ou por causa delas, não lhe sendo devida tal quantia.</t>
  </si>
  <si>
    <t>375.º CP</t>
  </si>
  <si>
    <t>Tráfico de Influência</t>
  </si>
  <si>
    <t>1 - Quem, por si ou por interposta pessoa, com o seu consentimento ou ratificação, solicitar ou aceitar, para si ou para terceiro, vantagem patrimonial ou não patrimonial, ou a sua promessa, para abusar da sua influência, real ou suposta, junto de qualquer entidade pública, é punido:
a) Com pena de prisão de 1 a 5 anos, se pena mais grave lhe não couber por força de outra disposição legal, se o fim for o de obter uma qualquer decisão ilícita favorável;
b) Com pena de prisão até 3 anos ou com pena de multa, se pena mais grave lhe não couber por força de outra disposição legal, se o fim for o de obter uma qualquer decisão lícita favorável.
2 - Quem, por si ou por interposta pessoa, com o seu consentimento ou ratificação, der ou prometer vantagem patrimonial ou não patrimonial às pessoas referidas no número anterior para os fins previstos na alínea a) é punido com pena de prisão até 3 anos ou com pena de multa.</t>
  </si>
  <si>
    <t xml:space="preserve">368.º-A CP </t>
  </si>
  <si>
    <t>1 - Para efeitos do disposto nos números seguintes, consideram-se vantagens os bens provenientes da prática, sob qualquer forma de comparticipação, dos factos ilícitos típicos de lenocínio, abuso sexual de crianças ou de menores dependentes, extorsão, tráfico de estupefacientes e substâncias psicotrópicas, tráfico de armas, tráfico de órgãos ou tecidos humanos, tráfico de espécies protegidas, fraude fiscal, tráfico de influência, corrupção e demais infrações referidas no n.º 1 do artigo 1.º da Lei n.º 36/94, de 29 de setembro, e no artigo 324.º do Código da Propriedade Industrial, e dos factos ilícitos típicos puníveis com pena de prisão de duração mínima superior a seis meses ou de duração máxima superior a cinco anos, assim como os bens que com eles se obtenham. 
2 - Quem converter, transferir, auxiliar ou facilitar alguma operação de conversão ou transferência de vantagens, obtidas por si ou por terceiro, direta ou indiretamente, com o fim de dissimular a sua origem ilícita, ou de evitar que o autor ou participante dessas infrações seja criminalmente perseguido ou submetido a uma reação criminal, é punido com pena de prisão de dois a doze anos. 
3 - Na mesma pena incorre quem ocultar ou dissimular a verdadeira natureza, origem, localização, disposição, movimentação ou titularidade das vantagens, ou os direitos a ela relativos. (…)                                                                                                                                Exemplo: Transferência ou conversão de uma quantia em numerário ou de um bem, obtida por si ou por terceiro, com o fim de dissimular a origem ilícita daqueles ou para evitar a responsabilização criminal. Por exemplo, celebração de um contrato para justificar um pagamento que não seria devido.</t>
  </si>
  <si>
    <t>36.º   DL 28/84, de 20 de Janeiro</t>
  </si>
  <si>
    <t>1 - Quem obtiver subsídio ou subvenção:
a) Fornecendo às autoridades ou entidades competentes informações inexactas ou incompletas sobre si ou terceiros e relativas a factos importantes para a concessão do subsídio ou subvenção;
b) Omitindo, contra o disposto no regime legal da subvenção ou do subsídio, informações sobre factos importantes para a sua concessão;
c) Utilizando documento justificativo do direito à subvenção ou subsídio ou de factos importantes para a sua concessão, obtido através de informações inexactas ou incompletas;
será punido com prisão de 1 a 5 anos e multa de 50 a 150 dias.
2 - Nos casos particularmente graves, a pena será de prisão de 2 a 8 anos.
3 - Se os factos previstos neste artigo forem praticados em nome e no interesse de uma pessoa colectiva ou sociedade, exclusiva ou predominantemente constituídas para a sua prática, o tribunal, além da pena pecuniária, ordenará a sua dissolução. (...)</t>
  </si>
  <si>
    <t>37.º   DL 28/84, de 20 de Janeiro</t>
  </si>
  <si>
    <t>Desvio de subvenção, subsídio ou crédito bonificado</t>
  </si>
  <si>
    <t>1 - Quem utilizar prestações obtidas a título de subvenção ou subsídio para fins diferentes daqueles a que legalmente se destinam será punido com prisão até 2 anos ou multa não inferior a 100 dias.
2 - Com a mesma pena será punido quem utilizar prestação obtida a título de crédito bonificado para um fim diferente do previsto na linha de crédito determinada pela entidade legalmente competente.
3 - A pena será a de prisão de 6 meses a 6 anos e multa até 200 dias quando os valores ou danos causados forem consideravelmente elevados.
4 - Se os factos previstos neste artigo forem praticados reiteradamente em nome e no interesse de uma pessoa colectiva ou sociedade e o dano não tiver sido espontaneamente reparado, o tribunal ordenará a sua dissolução.
5 - A sentença será publicada.</t>
  </si>
  <si>
    <t>38.º   DL 28/84, de 20 de Janeiro</t>
  </si>
  <si>
    <t>Fraude na obtenção de crédito</t>
  </si>
  <si>
    <t>1 - Quem ao apresentar uma proposta de concessão, manutenção ou modificação das condições de um crédito destinado a um estabelecimento ou empresa:
a) Prestar informações escritas inexactas ou incompletas destinadas a acreditá-lo ou importantes para a decisão sobre o pedido;
b) Utilizar documentos relativos à situação económica inexactos ou incompletos, nomeadamente balanços, contas de ganhos e perdas, descrições gerais do património ou peritagens;
c) Ocultar as deteriorações da situação económica entretanto verificadas em relação à situação descrita aquando do pedido de crédito e que sejam importantes para a decisão sobre o pedido;
será punido com prisão até 3 anos e multa até 150 dias.
2 - Se o agente, actuando pela forma descrita no número anterior, obtiver crédito de valor consideravelmente elevado, a pena poderá elevar-se até 5 anos de prisão e até 200 dias de multa.
(...)</t>
  </si>
  <si>
    <t>37.º Código de Justiça Militar</t>
  </si>
  <si>
    <t>Corrupção ativa</t>
  </si>
  <si>
    <t>1 - Aquele que, por si ou por interposta pessoa, com o seu consentimento ou ratificação, der ou prometer a qualquer pessoa integrada ou ao serviço das Forças Armadas ou de outras forças militares, ou a terceiro com conhecimento daquele, vantagem patrimonial ou não patrimonial que lhe não seja devida, com o fim indicado no artigo anterior e de que resulte perigo para a segurança nacional, é punido com pena de prisão de 1 a 6 anos.
2 - Se o agente dos crimes referidos no número anterior for oficial de graduação superior à do militar a quem procurar corromper ou exercer sobre o mesmo funções de comando ou chefia, o limite mínimo da pena aplicável é agravado para o dobro.</t>
  </si>
  <si>
    <t>9.º Lei 50/2007, de 31/08</t>
  </si>
  <si>
    <t>Corrupção Ativa (Desporto)</t>
  </si>
  <si>
    <t>1 - Quem, por si ou por interposta pessoa, com o seu consentimento ou ratificação, der ou prometer a agente desportivo, ou a terceiro com conhecimento daquele, vantagem patrimonial ou não patrimonial, que lhe não seja devida, com o fim indicado no artigo anterior, é punido com pena de prisão de 1 a 5 anos.
2 - A tentativa é punível.</t>
  </si>
  <si>
    <t>NÃO SE APLICA</t>
  </si>
  <si>
    <t>10.º Lei 50/2007, de 31/08</t>
  </si>
  <si>
    <t>Tráfico de Influência (Desporto)</t>
  </si>
  <si>
    <t>1 - Quem, por si ou por interposta pessoa, com o seu consentimento ou ratificação, solicitar ou aceitar, para si ou para terceiro, vantagem patrimonial ou não patrimonial, ou a sua promessa, para abusar da sua influência, real ou suposta, junto de qualquer agente desportivo, com o fim de obter uma qualquer decisão destinada a alterar ou falsear o resultado de uma competição desportiva, é punido com pena de prisão de 1 a 5 anos, se pena mais grave lhe não couber por força de outra disposição legal.
2 - Quem, por si ou por interposta pessoa, com o seu consentimento ou ratificação, der ou prometer a outra pessoa vantagem patrimonial ou não patrimonial, para o fim referido no número anterior, é punido com pena de prisão até 3 anos ou com pena de multa, se pena mais grave lhe não couber por força de outra disposição legal.</t>
  </si>
  <si>
    <t>10.º-A Lei 50/2007, de 31/08</t>
  </si>
  <si>
    <t>Recebimento ou Oferta Indevidos de Vantagem (Desporto)</t>
  </si>
  <si>
    <t>1 - O agente desportivo que, por si ou por interposta pessoa, com o seu consentimento ou ratificação, por interposta pessoa, solicitar ou aceitar, para si ou para terceiro, direta ou indiretamente, no exercício das suas funções ou por causa delas, sem que lhe seja devida, vantagem patrimonial ou não patrimonial, ou a sua promessa, de agente que perante ele tenha tido, tenha ou possa vir a ter pretensão dependente do exercício dessas suas funções, é punido com pena de prisão até 5 anos ou com pena de multa até 600 dias.
2 - Quem, por si ou por interposta pessoa, com o seu consentimento ou ratificação, der ou prometer a agente desportivo, ou a terceiro por indicação ou conhecimento daquele, vantagem patrimonial ou não patrimonial, que não lhe seja devida, no exercício das suas funções ou por causa delas, é punido com pena de prisão até 3 anos ou com pena de multa até 360 dias.
3 - Excluem-se dos números anteriores as condutas socialmente adequadas e conformes aos usos e costumes.</t>
  </si>
  <si>
    <t>7.º Lei 20/2008, de 21/04</t>
  </si>
  <si>
    <t>Corrupção ativa com prejuízo do comércio internacional</t>
  </si>
  <si>
    <t>Quem por si ou, mediante o seu consentimento ou ratificação, por interposta pessoa der ou prometer a funcionário, nacional, estrangeiro ou de organização internacional, ou a titular de cargo político, nacional ou estrangeiro, ou a terceiro com conhecimento daqueles, vantagem patrimonial ou não patrimonial, que lhe não seja devida, para obter ou conservar um negócio, um contrato ou outra vantagem indevida no comércio internacional, é punido com pena de prisão de um a oito anos.                                             Exemplo: Uma empresa nacional paga determinada quantia a um ministro estrangeiro para a adjudicação de um contrato no comércio internacional.</t>
  </si>
  <si>
    <t>8.º Lei 20/2008, de 21/04</t>
  </si>
  <si>
    <t>Corrupção passiva no setor privado</t>
  </si>
  <si>
    <t>1 - O trabalhador do setor privado que, por si ou, mediante o seu consentimento ou ratificação, por interposta pessoa, solicitar ou aceitar, para si ou para terceiro, sem que lhe seja devida, vantagem patrimonial ou não patrimonial, ou a sua promessa, para um qualquer ato ou omissão que constitua uma violação dos seus deveres funcionais é punido com pena de prisão até cinco anos ou com pena de multa até 600 dias. 
2 - Se o ato ou omissão previsto no número anterior for idóneo a causar uma distorção da concorrência ou um prejuízo patrimonial para terceiros, o agente é punido com pena de prisão de um a oito anos.                                                                                                     Exemplo: Um diretor de uma empresa do setor privado que aceita uma quantia para adjudicação de um contrato, à revelia das consultas realizadas ao mercado e em prejuízo dos concorrentes.</t>
  </si>
  <si>
    <t>9.º Lei 20/2008, de 21/04</t>
  </si>
  <si>
    <t>1 - Quem por si ou, mediante o seu consentimento ou ratificação, por interposta pessoa der ou prometer a pessoa prevista no artigo anterior, ou a terceiro com conhecimento daquela, vantagem patrimonial ou não patrimonial, que lhe não seja devida, para prosseguir o fim aí indicado é punido com pena de prisão até três anos ou com pena de multa. 
2 - Se a conduta prevista no número anterior visar obter ou for idónea a causar uma distorção da concorrência ou um prejuízo patrimonial para terceiros, o agente é punido com pena de prisão até cinco anos ou com pena de multa até 600 dias. 
3 - A tentativa é punível.                                                                                                                  Exemplo: Um comercial que oferece uma quantia a um diretor de uma empresa do setor privado para adjudicação de um contrato em detrimento dos seus concorrentes.</t>
  </si>
  <si>
    <t>18.º Lei 34/87, de 16/07</t>
  </si>
  <si>
    <t>1 - Quem, por si ou por interposta pessoa, com o seu consentimento ou ratificação, der ou prometer a titular de cargo político ou alto cargo público, ou a terceiro por indicação ou com o conhecimento destes, vantagem patrimonial ou não patrimonial com o fim indicado no n.º 1 do artigo 17.º, é punido com pena de prisão de 2 a 5 anos. 
2 - Se o fim for o indicado no n.º 2 do artigo 17.º, o agente é punido com pena de prisão até 5 anos. 
3 - O titular de cargo político ou de alto cargo público que no exercício das suas funções ou por causa delas, por si ou por interposta pessoa, com o seu consentimento ou ratificação, der ou prometer a funcionário ou a outro titular de cargo político ou de alto cargo público, ou a terceiro com o conhecimento deste, vantagem patrimonial ou não patrimonial que não lhe seja devida, com os fins indicados no artigo 17.º, é punido com as penas previstas no mesmo artigo.                                                                                             Exemplo: Uma empresa paga determinada quantia a um ministro para a adjudicação de um contrato.</t>
  </si>
  <si>
    <t>16.º Lei 34/87, de 16/07</t>
  </si>
  <si>
    <t>1 - O titular de cargo político ou de alto cargo público que, no exercício das suas funções ou por causa delas, por si, ou por interposta pessoa, com o seu consentimento ou ratificação, solicitar ou aceitar, para si ou para terceiro, vantagem patrimonial ou não patrimonial, que não lhe seja devida, é punido com pena de prisão de 1 a 5 anos. 
2 - Quem, por si ou por interposta pessoa, com o seu consentimento ou ratificação, der ou prometer a titular de cargo político ou alto cargo público, ou a terceiro por indicação ou conhecimento deste, vantagem patrimonial ou não patrimonial que não lhe seja devida, no exercício das suas funções ou por causa delas, é punido com pena de prisão até 5 anos ou com pena de multa até 600 dias. 
3 - Excluem-se dos números anteriores as condutas socialmente adequadas e conformes aos usos e costumes.                                                                                                                        Exemplo: Um ministro recebe, no exercício das suas funções, um presente no valor de 5.000€ de uma empresa, não lhe sendo devido tal presente.</t>
  </si>
  <si>
    <t>ANÁLISE DE RISCOS</t>
  </si>
  <si>
    <t>RISCO INERENTE</t>
  </si>
  <si>
    <t>RISCO RESIDUAL</t>
  </si>
  <si>
    <t>Row Labels</t>
  </si>
  <si>
    <t>Médio</t>
  </si>
  <si>
    <t>RESUMO DE RISCO INERENTE</t>
  </si>
  <si>
    <t>TOTAL</t>
  </si>
  <si>
    <t>RESUMO DE RISCO RESIDUAL</t>
  </si>
  <si>
    <t>Farmácias/Unidade de Faturação e Receituário</t>
  </si>
  <si>
    <t>Muito Alto</t>
  </si>
  <si>
    <t>Alto</t>
  </si>
  <si>
    <t>Baixo</t>
  </si>
  <si>
    <t>Muito Baixo</t>
  </si>
  <si>
    <t>Farmácias/Unidade de Suporte e Excelência Operacional</t>
  </si>
  <si>
    <t>Farmácias/Relações Institucionais</t>
  </si>
  <si>
    <t>Farmácias/Desenvolvimento Associativo</t>
  </si>
  <si>
    <t>Farmácias/Departamento de Apoio aos Associados</t>
  </si>
  <si>
    <t>Social/Cultural</t>
  </si>
  <si>
    <t>Direção</t>
  </si>
  <si>
    <t>Corrupção ativa (militar)</t>
  </si>
  <si>
    <t>ANF</t>
  </si>
  <si>
    <t>CÁLCULO AUXILIAR DO RISCO</t>
  </si>
  <si>
    <t>CÁLCULO DO RISCO</t>
  </si>
  <si>
    <t>IDENTIFICACAO DO RISCO</t>
  </si>
  <si>
    <t>Sociedade</t>
  </si>
  <si>
    <t>Departamento</t>
  </si>
  <si>
    <t>Atividades</t>
  </si>
  <si>
    <t>Crimes/Ameaças/Riscos Potenciais</t>
  </si>
  <si>
    <t>Sector de Actividade</t>
  </si>
  <si>
    <t>Tamanho da organização</t>
  </si>
  <si>
    <t>Antecedentes sancionatórios e contenciosos</t>
  </si>
  <si>
    <t>Estrutura</t>
  </si>
  <si>
    <t>Localização societária</t>
  </si>
  <si>
    <t>Frequência do processo</t>
  </si>
  <si>
    <t>Dano reputacional</t>
  </si>
  <si>
    <t>Pena/Multa</t>
  </si>
  <si>
    <t xml:space="preserve">Planos de formação/Consciencialização </t>
  </si>
  <si>
    <t>Sistemas de gestão e procedimentos</t>
  </si>
  <si>
    <t>Certificações</t>
  </si>
  <si>
    <t>Estrutura de organização e controlo</t>
  </si>
  <si>
    <t>Plano de prevenção de riscos penais</t>
  </si>
  <si>
    <t>Risco Inerente Probabilidade</t>
  </si>
  <si>
    <t xml:space="preserve">Risco Inerente Impacto </t>
  </si>
  <si>
    <t>Ponderação probabilidade</t>
  </si>
  <si>
    <t>Ponderação impacto</t>
  </si>
  <si>
    <t>EFICÁCIA DOS CONTROLOS</t>
  </si>
  <si>
    <t>Organização</t>
  </si>
  <si>
    <t>Processo</t>
  </si>
  <si>
    <t>NIVEL 3</t>
  </si>
  <si>
    <t>Supervisão da gestão das atividades</t>
  </si>
  <si>
    <t>Indiferente</t>
  </si>
  <si>
    <t>Não aplicável</t>
  </si>
  <si>
    <t>Não Aplicável</t>
  </si>
  <si>
    <t>Adaptação ao mercado das farmácias e apoio aos processos eleitoriais dos Órgãos Sociais da Associação</t>
  </si>
  <si>
    <t>Implementação de Programas nas Farmácias (Vacinação SNS, Cartões Frota)</t>
  </si>
  <si>
    <t>Acompanhamento e monitorização do circuito de faturação do SNS/SRS e implementação e manutenção de acordos (Faturação, Vacinação e Apoio Técnico)</t>
  </si>
  <si>
    <t>Atendimento às Farmácias e aos clientes, apoio nas atividades associativas e gestão da informação estrutural das Farmácias e consultoria</t>
  </si>
  <si>
    <t xml:space="preserve">Comunicação com o Infarmed e com as Ordens profissionais, propostas legislativas e respetivo acompanhamento e comunicação com decisores políticos </t>
  </si>
  <si>
    <t>Museu da Farmácia (promoção e desenvolvimento)</t>
  </si>
  <si>
    <t xml:space="preserve"> VALORES FATORES OBJETIVOS </t>
  </si>
  <si>
    <t xml:space="preserve">FATORES OBJETIVOS </t>
  </si>
  <si>
    <t>Peso dano reputacional</t>
  </si>
  <si>
    <t>Peso pena / multa</t>
  </si>
  <si>
    <t>NIVEL 1</t>
  </si>
  <si>
    <t>NIVEL 2</t>
  </si>
  <si>
    <t>NIVEL 4</t>
  </si>
  <si>
    <t>NIVEL 5</t>
  </si>
  <si>
    <t>NIVEL 6</t>
  </si>
  <si>
    <t>VALORES FATORES CONTROLO</t>
  </si>
  <si>
    <t>FATORES CONTROLO</t>
  </si>
  <si>
    <t>Moderado</t>
  </si>
  <si>
    <t>Elevado</t>
  </si>
  <si>
    <t>Muito Elevado</t>
  </si>
  <si>
    <t>RISCO INERENTE/RESIDUAL (máximo 9)</t>
  </si>
  <si>
    <t>Níveis Eficácia</t>
  </si>
  <si>
    <t>Moderada</t>
  </si>
  <si>
    <t>Elevada</t>
  </si>
  <si>
    <t>Muito Elevada</t>
  </si>
  <si>
    <t>EFICÁCIA CONTROLOS (MÁXIMO 80%)</t>
  </si>
  <si>
    <t>Muy Elevada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</si>
</sst>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theme="0"/>
      <name val="Century Gothic"/>
      <family val="2"/>
    </font>
    <font>
      <b/>
      <sz val="11"/>
      <color theme="0"/>
      <name val="Century Gothic"/>
      <family val="2"/>
    </font>
    <font>
      <sz val="10"/>
      <color theme="0"/>
      <name val="Century Gothic"/>
      <family val="2"/>
    </font>
    <font>
      <b/>
      <sz val="10"/>
      <color rgb="FF435363"/>
      <name val="Century Gothic"/>
      <family val="2"/>
    </font>
    <font>
      <sz val="11"/>
      <color theme="1"/>
      <name val="Century Gothic"/>
      <family val="2"/>
    </font>
    <font>
      <sz val="8"/>
      <color rgb="FF000000"/>
      <name val="Century Gothic"/>
      <family val="2"/>
    </font>
    <font>
      <sz val="9"/>
      <color theme="1"/>
      <name val="Century Gothic"/>
      <family val="2"/>
    </font>
    <font>
      <sz val="9"/>
      <color rgb="FF000000"/>
      <name val="Century Gothic"/>
      <family val="2"/>
    </font>
    <font>
      <sz val="8"/>
      <name val="Calibri"/>
      <family val="2"/>
      <scheme val="minor"/>
    </font>
    <font>
      <sz val="11"/>
      <color theme="1"/>
      <name val="Calibri"/>
      <family val="2"/>
      <scheme val="minor"/>
    </font>
    <font>
      <sz val="11"/>
      <color rgb="FF000000"/>
      <name val="Calibri"/>
      <family val="2"/>
    </font>
    <font>
      <sz val="10"/>
      <color rgb="FF000000"/>
      <name val="Century Gothic"/>
      <family val="2"/>
    </font>
    <font>
      <b/>
      <sz val="10"/>
      <color rgb="FF000000"/>
      <name val="Century Gothic"/>
      <family val="2"/>
    </font>
    <font>
      <sz val="10"/>
      <color theme="1"/>
      <name val="Century Gothic"/>
      <family val="2"/>
    </font>
    <font>
      <b/>
      <sz val="10"/>
      <color theme="1"/>
      <name val="Century Gothic"/>
      <family val="2"/>
    </font>
    <font>
      <b/>
      <sz val="8"/>
      <name val="Century Gothic"/>
      <family val="2"/>
    </font>
    <font>
      <b/>
      <sz val="8"/>
      <color rgb="FF000000"/>
      <name val="Century Gothic"/>
      <family val="2"/>
    </font>
    <font>
      <b/>
      <sz val="8"/>
      <color theme="0"/>
      <name val="Century Gothic"/>
      <family val="2"/>
    </font>
    <font>
      <b/>
      <sz val="11"/>
      <color theme="0"/>
      <name val="Calibri"/>
      <family val="2"/>
      <scheme val="minor"/>
    </font>
    <font>
      <sz val="8"/>
      <color rgb="FFFF0000"/>
      <name val="Century Gothic"/>
      <family val="2"/>
    </font>
    <font>
      <sz val="10"/>
      <color rgb="FFC00000"/>
      <name val="Century Gothic"/>
      <family val="2"/>
    </font>
    <font>
      <b/>
      <sz val="10"/>
      <color theme="0"/>
      <name val="Century Gothic"/>
      <family val="2"/>
    </font>
    <font>
      <sz val="11"/>
      <color rgb="FFFF0000"/>
      <name val="Calibri"/>
      <family val="2"/>
      <scheme val="minor"/>
    </font>
    <font>
      <b/>
      <sz val="10"/>
      <color rgb="FFFFFFFF"/>
      <name val="Century Gothic"/>
      <family val="2"/>
    </font>
    <font>
      <sz val="10"/>
      <color rgb="FF435363"/>
      <name val="Century Gothic"/>
      <family val="2"/>
    </font>
    <font>
      <b/>
      <u/>
      <sz val="9"/>
      <name val="Century Gothic"/>
      <family val="2"/>
    </font>
    <font>
      <b/>
      <u/>
      <sz val="9"/>
      <color rgb="FF000000"/>
      <name val="Century Gothic"/>
      <family val="2"/>
    </font>
    <font>
      <b/>
      <sz val="9"/>
      <color rgb="FF000000"/>
      <name val="Century Gothic"/>
      <family val="2"/>
    </font>
    <font>
      <u/>
      <sz val="9"/>
      <color rgb="FF000000"/>
      <name val="Century Gothic"/>
      <family val="2"/>
    </font>
    <font>
      <b/>
      <sz val="14"/>
      <color theme="0"/>
      <name val="Century Gothic"/>
      <family val="2"/>
    </font>
    <font>
      <b/>
      <sz val="11"/>
      <name val="Century Gothic"/>
      <family val="2"/>
    </font>
    <font>
      <b/>
      <u/>
      <sz val="8"/>
      <color rgb="FF000000"/>
      <name val="Century Gothic"/>
      <family val="2"/>
    </font>
    <font>
      <sz val="11"/>
      <name val="Century Gothic"/>
      <family val="2"/>
    </font>
  </fonts>
  <fills count="26">
    <fill>
      <patternFill patternType="none"/>
    </fill>
    <fill>
      <patternFill patternType="gray125"/>
    </fill>
    <fill>
      <patternFill patternType="solid">
        <fgColor rgb="FF435363"/>
        <bgColor indexed="64"/>
      </patternFill>
    </fill>
    <fill>
      <patternFill patternType="solid">
        <fgColor rgb="FFE63E30"/>
        <bgColor indexed="64"/>
      </patternFill>
    </fill>
    <fill>
      <patternFill patternType="solid">
        <fgColor rgb="FFA4A9AD"/>
        <bgColor indexed="64"/>
      </patternFill>
    </fill>
    <fill>
      <patternFill patternType="solid">
        <fgColor rgb="FF92D050"/>
        <bgColor rgb="FF92D050"/>
      </patternFill>
    </fill>
    <fill>
      <patternFill patternType="solid">
        <fgColor rgb="FF00B050"/>
        <bgColor rgb="FF00B050"/>
      </patternFill>
    </fill>
    <fill>
      <patternFill patternType="solid">
        <fgColor rgb="FFE36C09"/>
        <bgColor rgb="FFE36C09"/>
      </patternFill>
    </fill>
    <fill>
      <patternFill patternType="solid">
        <fgColor rgb="FFC00000"/>
        <bgColor rgb="FFC00000"/>
      </patternFill>
    </fill>
    <fill>
      <patternFill patternType="solid">
        <fgColor rgb="FFFF0000"/>
        <bgColor rgb="FFFF0000"/>
      </patternFill>
    </fill>
    <fill>
      <patternFill patternType="solid">
        <fgColor rgb="FF435364"/>
        <bgColor indexed="64"/>
      </patternFill>
    </fill>
    <fill>
      <patternFill patternType="solid">
        <fgColor rgb="FFC00000"/>
        <bgColor rgb="FFFF0000"/>
      </patternFill>
    </fill>
    <fill>
      <patternFill patternType="solid">
        <fgColor rgb="FFFF0000"/>
        <bgColor rgb="FFC00000"/>
      </patternFill>
    </fill>
    <fill>
      <patternFill patternType="solid">
        <fgColor theme="0"/>
        <bgColor indexed="64"/>
      </patternFill>
    </fill>
    <fill>
      <patternFill patternType="solid">
        <fgColor rgb="FFD9D9D9"/>
        <bgColor indexed="64"/>
      </patternFill>
    </fill>
    <fill>
      <patternFill patternType="solid">
        <fgColor theme="0"/>
        <bgColor rgb="FFFF0000"/>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0"/>
        <bgColor rgb="FF92D050"/>
      </patternFill>
    </fill>
    <fill>
      <patternFill patternType="solid">
        <fgColor theme="0"/>
        <bgColor rgb="FF00B050"/>
      </patternFill>
    </fill>
    <fill>
      <patternFill patternType="solid">
        <fgColor theme="0"/>
        <bgColor rgb="FFE36C09"/>
      </patternFill>
    </fill>
    <fill>
      <patternFill patternType="solid">
        <fgColor theme="0"/>
        <bgColor rgb="FFC00000"/>
      </patternFill>
    </fill>
    <fill>
      <patternFill patternType="solid">
        <fgColor rgb="FFFFC000"/>
        <bgColor rgb="FFE36C09"/>
      </patternFill>
    </fill>
    <fill>
      <patternFill patternType="solid">
        <fgColor rgb="FFFF0000"/>
        <bgColor indexed="64"/>
      </patternFill>
    </fill>
  </fills>
  <borders count="56">
    <border>
      <left/>
      <right/>
      <top/>
      <bottom/>
      <diagonal/>
    </border>
    <border>
      <left style="thin">
        <color theme="0"/>
      </left>
      <right/>
      <top/>
      <bottom/>
      <diagonal/>
    </border>
    <border>
      <left style="thin">
        <color rgb="FF435363"/>
      </left>
      <right style="thin">
        <color rgb="FF435363"/>
      </right>
      <top style="thin">
        <color rgb="FF435363"/>
      </top>
      <bottom style="thin">
        <color rgb="FF435363"/>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rgb="FF435363"/>
      </right>
      <top style="medium">
        <color rgb="FF435363"/>
      </top>
      <bottom style="medium">
        <color rgb="FF435363"/>
      </bottom>
      <diagonal/>
    </border>
    <border>
      <left style="medium">
        <color rgb="FF435363"/>
      </left>
      <right style="medium">
        <color rgb="FF435363"/>
      </right>
      <top/>
      <bottom style="medium">
        <color rgb="FF435363"/>
      </bottom>
      <diagonal/>
    </border>
    <border>
      <left/>
      <right style="medium">
        <color rgb="FF435363"/>
      </right>
      <top/>
      <bottom style="medium">
        <color rgb="FF435363"/>
      </bottom>
      <diagonal/>
    </border>
    <border>
      <left/>
      <right/>
      <top style="thin">
        <color theme="0"/>
      </top>
      <bottom/>
      <diagonal/>
    </border>
    <border>
      <left/>
      <right style="thin">
        <color theme="0"/>
      </right>
      <top/>
      <bottom/>
      <diagonal/>
    </border>
    <border>
      <left style="thin">
        <color theme="3"/>
      </left>
      <right style="thin">
        <color theme="3"/>
      </right>
      <top style="thin">
        <color theme="3"/>
      </top>
      <bottom style="thin">
        <color theme="3"/>
      </bottom>
      <diagonal/>
    </border>
    <border>
      <left style="thin">
        <color theme="3"/>
      </left>
      <right style="thin">
        <color theme="3"/>
      </right>
      <top/>
      <bottom style="thin">
        <color theme="3"/>
      </bottom>
      <diagonal/>
    </border>
    <border>
      <left/>
      <right style="thin">
        <color theme="3"/>
      </right>
      <top style="thin">
        <color theme="3"/>
      </top>
      <bottom style="thin">
        <color theme="3"/>
      </bottom>
      <diagonal/>
    </border>
    <border>
      <left style="thin">
        <color rgb="FF000000"/>
      </left>
      <right style="thin">
        <color rgb="FF000000"/>
      </right>
      <top style="thin">
        <color rgb="FF000000"/>
      </top>
      <bottom/>
      <diagonal/>
    </border>
    <border>
      <left style="thin">
        <color rgb="FF000000"/>
      </left>
      <right style="thin">
        <color rgb="FF435363"/>
      </right>
      <top style="thin">
        <color rgb="FF435363"/>
      </top>
      <bottom style="thin">
        <color rgb="FF435363"/>
      </bottom>
      <diagonal/>
    </border>
    <border>
      <left/>
      <right style="thin">
        <color theme="3"/>
      </right>
      <top/>
      <bottom style="thin">
        <color theme="3"/>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medium">
        <color indexed="64"/>
      </top>
      <bottom/>
      <diagonal/>
    </border>
    <border>
      <left style="thin">
        <color theme="0"/>
      </left>
      <right/>
      <top style="medium">
        <color indexed="64"/>
      </top>
      <bottom/>
      <diagonal/>
    </border>
    <border>
      <left style="medium">
        <color rgb="FF435363"/>
      </left>
      <right style="medium">
        <color rgb="FF435363"/>
      </right>
      <top style="medium">
        <color rgb="FF435363"/>
      </top>
      <bottom style="medium">
        <color rgb="FF435363"/>
      </bottom>
      <diagonal/>
    </border>
    <border>
      <left/>
      <right style="thin">
        <color theme="0"/>
      </right>
      <top style="medium">
        <color indexed="64"/>
      </top>
      <bottom/>
      <diagonal/>
    </border>
    <border>
      <left/>
      <right style="thin">
        <color rgb="FF435363"/>
      </right>
      <top/>
      <bottom style="thin">
        <color theme="3"/>
      </bottom>
      <diagonal/>
    </border>
    <border>
      <left style="thin">
        <color theme="0"/>
      </left>
      <right style="thin">
        <color theme="0"/>
      </right>
      <top style="thin">
        <color theme="0"/>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1"/>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top/>
      <bottom style="thin">
        <color theme="3"/>
      </bottom>
      <diagonal/>
    </border>
    <border>
      <left/>
      <right/>
      <top style="thin">
        <color theme="3"/>
      </top>
      <bottom style="thin">
        <color theme="3"/>
      </bottom>
      <diagonal/>
    </border>
    <border>
      <left/>
      <right style="medium">
        <color theme="1"/>
      </right>
      <top/>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indexed="64"/>
      </left>
      <right/>
      <top/>
      <bottom/>
      <diagonal/>
    </border>
    <border>
      <left style="thin">
        <color theme="3"/>
      </left>
      <right style="thin">
        <color indexed="64"/>
      </right>
      <top style="thin">
        <color theme="3"/>
      </top>
      <bottom style="thin">
        <color indexed="64"/>
      </bottom>
      <diagonal/>
    </border>
  </borders>
  <cellStyleXfs count="5">
    <xf numFmtId="0" fontId="0" fillId="0" borderId="0"/>
    <xf numFmtId="9" fontId="10" fillId="0" borderId="0" applyFont="0" applyFill="0" applyBorder="0" applyAlignment="0" applyProtection="0"/>
    <xf numFmtId="0" fontId="11" fillId="0" borderId="0"/>
    <xf numFmtId="0" fontId="10" fillId="0" borderId="0"/>
    <xf numFmtId="0" fontId="15" fillId="0" borderId="8">
      <alignment horizontal="center" vertical="center" wrapText="1"/>
    </xf>
  </cellStyleXfs>
  <cellXfs count="247">
    <xf numFmtId="0" fontId="0" fillId="0" borderId="0" xfId="0"/>
    <xf numFmtId="0" fontId="6" fillId="5" borderId="6" xfId="0" applyFont="1" applyFill="1" applyBorder="1" applyAlignment="1">
      <alignment horizontal="right"/>
    </xf>
    <xf numFmtId="0" fontId="6" fillId="6" borderId="7" xfId="0" applyFont="1" applyFill="1" applyBorder="1" applyAlignment="1">
      <alignment horizontal="right"/>
    </xf>
    <xf numFmtId="0" fontId="7" fillId="4" borderId="2" xfId="0" applyFont="1" applyFill="1" applyBorder="1"/>
    <xf numFmtId="0" fontId="5" fillId="0" borderId="2" xfId="0" applyFont="1" applyBorder="1"/>
    <xf numFmtId="0" fontId="8" fillId="5" borderId="2" xfId="0" applyFont="1" applyFill="1" applyBorder="1"/>
    <xf numFmtId="0" fontId="8" fillId="6" borderId="2" xfId="0" applyFont="1" applyFill="1" applyBorder="1"/>
    <xf numFmtId="0" fontId="8" fillId="7" borderId="2" xfId="0" applyFont="1" applyFill="1" applyBorder="1"/>
    <xf numFmtId="0" fontId="8" fillId="8" borderId="2" xfId="0" applyFont="1" applyFill="1" applyBorder="1"/>
    <xf numFmtId="0" fontId="8" fillId="9" borderId="2" xfId="0" applyFont="1" applyFill="1" applyBorder="1"/>
    <xf numFmtId="0" fontId="6" fillId="8" borderId="7" xfId="0" applyFont="1" applyFill="1" applyBorder="1" applyAlignment="1">
      <alignment horizontal="right"/>
    </xf>
    <xf numFmtId="2" fontId="5" fillId="0" borderId="2" xfId="0" applyNumberFormat="1" applyFont="1" applyBorder="1"/>
    <xf numFmtId="2" fontId="0" fillId="0" borderId="0" xfId="0" applyNumberFormat="1"/>
    <xf numFmtId="9" fontId="5" fillId="0" borderId="2" xfId="1" applyFont="1" applyBorder="1"/>
    <xf numFmtId="0" fontId="6" fillId="0" borderId="0" xfId="2" applyFont="1" applyAlignment="1">
      <alignment shrinkToFit="1"/>
    </xf>
    <xf numFmtId="0" fontId="6" fillId="0" borderId="0" xfId="2" applyFont="1" applyAlignment="1">
      <alignment horizontal="justify" vertical="center" shrinkToFit="1"/>
    </xf>
    <xf numFmtId="0" fontId="6" fillId="0" borderId="0" xfId="2" applyFont="1" applyAlignment="1">
      <alignment wrapText="1" shrinkToFit="1"/>
    </xf>
    <xf numFmtId="0" fontId="6" fillId="0" borderId="0" xfId="2" applyFont="1" applyAlignment="1">
      <alignment vertical="top" shrinkToFit="1"/>
    </xf>
    <xf numFmtId="0" fontId="17" fillId="0" borderId="0" xfId="2" applyFont="1" applyAlignment="1">
      <alignment shrinkToFit="1"/>
    </xf>
    <xf numFmtId="0" fontId="18" fillId="10" borderId="0" xfId="2" applyFont="1" applyFill="1" applyAlignment="1">
      <alignment horizontal="justify" vertical="center" shrinkToFit="1"/>
    </xf>
    <xf numFmtId="0" fontId="12" fillId="0" borderId="0" xfId="2" applyFont="1" applyAlignment="1">
      <alignment shrinkToFit="1"/>
    </xf>
    <xf numFmtId="0" fontId="12" fillId="0" borderId="0" xfId="2" applyFont="1" applyAlignment="1">
      <alignment horizontal="left" shrinkToFit="1"/>
    </xf>
    <xf numFmtId="9" fontId="0" fillId="0" borderId="0" xfId="1" applyFont="1"/>
    <xf numFmtId="9" fontId="0" fillId="0" borderId="0" xfId="0" applyNumberFormat="1"/>
    <xf numFmtId="0" fontId="8" fillId="12" borderId="2" xfId="0" applyFont="1" applyFill="1" applyBorder="1"/>
    <xf numFmtId="0" fontId="8" fillId="11" borderId="2" xfId="0" applyFont="1" applyFill="1" applyBorder="1"/>
    <xf numFmtId="0" fontId="20" fillId="0" borderId="0" xfId="2" applyFont="1" applyAlignment="1">
      <alignment shrinkToFit="1"/>
    </xf>
    <xf numFmtId="0" fontId="6" fillId="0" borderId="0" xfId="2" applyFont="1" applyAlignment="1">
      <alignment horizontal="left" vertical="center" wrapText="1" shrinkToFit="1"/>
    </xf>
    <xf numFmtId="0" fontId="17" fillId="0" borderId="0" xfId="2" applyFont="1" applyAlignment="1">
      <alignment wrapText="1" shrinkToFit="1"/>
    </xf>
    <xf numFmtId="0" fontId="15" fillId="0" borderId="0" xfId="3" applyFont="1" applyAlignment="1">
      <alignment horizontal="center" vertical="center"/>
    </xf>
    <xf numFmtId="3" fontId="14" fillId="0" borderId="0" xfId="3" applyNumberFormat="1" applyFont="1" applyAlignment="1">
      <alignment horizontal="center" vertical="center"/>
    </xf>
    <xf numFmtId="0" fontId="12" fillId="0" borderId="0" xfId="2" applyFont="1" applyAlignment="1">
      <alignment horizontal="center" shrinkToFit="1"/>
    </xf>
    <xf numFmtId="0" fontId="23" fillId="0" borderId="0" xfId="0" applyFont="1"/>
    <xf numFmtId="0" fontId="18" fillId="10" borderId="0" xfId="2" applyFont="1" applyFill="1" applyAlignment="1">
      <alignment horizontal="center" vertical="center" shrinkToFit="1"/>
    </xf>
    <xf numFmtId="0" fontId="6" fillId="0" borderId="0" xfId="2" applyFont="1" applyAlignment="1">
      <alignment horizontal="center" shrinkToFit="1"/>
    </xf>
    <xf numFmtId="0" fontId="20" fillId="0" borderId="0" xfId="2" applyFont="1" applyAlignment="1">
      <alignment horizontal="center" shrinkToFit="1"/>
    </xf>
    <xf numFmtId="0" fontId="12" fillId="0" borderId="0" xfId="2" applyFont="1" applyAlignment="1">
      <alignment horizontal="left" vertical="top" wrapText="1" shrinkToFit="1"/>
    </xf>
    <xf numFmtId="0" fontId="6" fillId="15" borderId="0" xfId="0" applyFont="1" applyFill="1" applyAlignment="1">
      <alignment horizontal="right"/>
    </xf>
    <xf numFmtId="10" fontId="5" fillId="13" borderId="0" xfId="0" applyNumberFormat="1" applyFont="1" applyFill="1"/>
    <xf numFmtId="0" fontId="24" fillId="2" borderId="15" xfId="0" applyFont="1" applyFill="1" applyBorder="1" applyAlignment="1">
      <alignment horizontal="justify" vertical="center" wrapText="1"/>
    </xf>
    <xf numFmtId="0" fontId="24" fillId="2" borderId="15" xfId="0" applyFont="1" applyFill="1" applyBorder="1" applyAlignment="1">
      <alignment horizontal="center" vertical="center" wrapText="1"/>
    </xf>
    <xf numFmtId="0" fontId="14" fillId="0" borderId="0" xfId="0" applyFont="1"/>
    <xf numFmtId="0" fontId="25" fillId="14" borderId="30" xfId="0" applyFont="1" applyFill="1" applyBorder="1" applyAlignment="1">
      <alignment horizontal="justify" vertical="center" wrapText="1"/>
    </xf>
    <xf numFmtId="0" fontId="17" fillId="0" borderId="0" xfId="2" applyFont="1" applyAlignment="1">
      <alignment horizontal="center" vertical="center" shrinkToFit="1"/>
    </xf>
    <xf numFmtId="0" fontId="12" fillId="0" borderId="0" xfId="2" applyFont="1" applyAlignment="1">
      <alignment horizontal="center" vertical="top" wrapText="1" shrinkToFit="1"/>
    </xf>
    <xf numFmtId="0" fontId="25" fillId="0" borderId="30" xfId="0" applyFont="1" applyBorder="1" applyAlignment="1">
      <alignment horizontal="justify" vertical="center" wrapText="1"/>
    </xf>
    <xf numFmtId="0" fontId="25" fillId="0" borderId="17" xfId="0" applyFont="1" applyBorder="1" applyAlignment="1">
      <alignment horizontal="justify" vertical="center" wrapText="1"/>
    </xf>
    <xf numFmtId="0" fontId="4" fillId="0" borderId="17" xfId="0" applyFont="1" applyBorder="1" applyAlignment="1">
      <alignment horizontal="justify" vertical="center" wrapText="1"/>
    </xf>
    <xf numFmtId="0" fontId="25" fillId="0" borderId="16" xfId="0" applyFont="1" applyBorder="1" applyAlignment="1">
      <alignment horizontal="justify" vertical="center" wrapText="1"/>
    </xf>
    <xf numFmtId="0" fontId="25" fillId="0" borderId="17" xfId="0" applyFont="1" applyBorder="1" applyAlignment="1">
      <alignment horizontal="left" vertical="center" wrapText="1"/>
    </xf>
    <xf numFmtId="0" fontId="25" fillId="0" borderId="16" xfId="0" applyFont="1" applyBorder="1" applyAlignment="1">
      <alignment horizontal="left" vertical="center" wrapText="1"/>
    </xf>
    <xf numFmtId="0" fontId="25" fillId="0" borderId="0" xfId="0" applyFont="1" applyAlignment="1">
      <alignment horizontal="justify" vertical="center"/>
    </xf>
    <xf numFmtId="0" fontId="3" fillId="13" borderId="33" xfId="0" applyFont="1" applyFill="1" applyBorder="1" applyAlignment="1">
      <alignment horizontal="left"/>
    </xf>
    <xf numFmtId="0" fontId="3" fillId="13" borderId="33" xfId="0" applyFont="1" applyFill="1" applyBorder="1" applyAlignment="1">
      <alignment horizontal="left" indent="1"/>
    </xf>
    <xf numFmtId="0" fontId="14" fillId="13" borderId="33" xfId="0" applyFont="1" applyFill="1" applyBorder="1" applyAlignment="1">
      <alignment horizontal="left" indent="2"/>
    </xf>
    <xf numFmtId="0" fontId="14" fillId="13" borderId="33" xfId="0" applyFont="1" applyFill="1" applyBorder="1" applyAlignment="1">
      <alignment horizontal="left" indent="3"/>
    </xf>
    <xf numFmtId="0" fontId="5" fillId="0" borderId="0" xfId="0" applyFont="1"/>
    <xf numFmtId="0" fontId="17" fillId="0" borderId="8" xfId="2" applyFont="1" applyBorder="1" applyAlignment="1">
      <alignment horizontal="justify" vertical="center" wrapText="1" shrinkToFit="1"/>
    </xf>
    <xf numFmtId="0" fontId="17" fillId="0" borderId="8" xfId="2" applyFont="1" applyBorder="1" applyAlignment="1">
      <alignment horizontal="center" vertical="center" shrinkToFit="1"/>
    </xf>
    <xf numFmtId="0" fontId="6" fillId="0" borderId="8" xfId="2" applyFont="1" applyBorder="1" applyAlignment="1">
      <alignment horizontal="justify" vertical="center" shrinkToFit="1"/>
    </xf>
    <xf numFmtId="0" fontId="6" fillId="0" borderId="8" xfId="2" applyFont="1" applyBorder="1" applyAlignment="1">
      <alignment horizontal="justify" vertical="center" wrapText="1" shrinkToFit="1"/>
    </xf>
    <xf numFmtId="0" fontId="28" fillId="0" borderId="8" xfId="2" applyFont="1" applyBorder="1" applyAlignment="1">
      <alignment horizontal="justify" vertical="center" wrapText="1" shrinkToFit="1"/>
    </xf>
    <xf numFmtId="0" fontId="16" fillId="0" borderId="8" xfId="2" applyFont="1" applyBorder="1" applyAlignment="1">
      <alignment horizontal="justify" vertical="center" wrapText="1" shrinkToFit="1"/>
    </xf>
    <xf numFmtId="0" fontId="6" fillId="0" borderId="8" xfId="0" applyFont="1" applyBorder="1" applyAlignment="1">
      <alignment horizontal="justify" vertical="center" shrinkToFit="1"/>
    </xf>
    <xf numFmtId="0" fontId="8" fillId="0" borderId="8" xfId="2" applyFont="1" applyBorder="1" applyAlignment="1">
      <alignment horizontal="left" vertical="center" wrapText="1" shrinkToFit="1"/>
    </xf>
    <xf numFmtId="0" fontId="6" fillId="0" borderId="8" xfId="2" applyFont="1" applyBorder="1" applyAlignment="1">
      <alignment horizontal="left" vertical="center" wrapText="1" shrinkToFit="1"/>
    </xf>
    <xf numFmtId="0" fontId="17" fillId="0" borderId="8" xfId="2" applyFont="1" applyBorder="1" applyAlignment="1">
      <alignment horizontal="left" vertical="center" wrapText="1" shrinkToFit="1"/>
    </xf>
    <xf numFmtId="0" fontId="6" fillId="0" borderId="8" xfId="2" applyFont="1" applyBorder="1" applyAlignment="1">
      <alignment horizontal="center" vertical="center" shrinkToFit="1"/>
    </xf>
    <xf numFmtId="0" fontId="17" fillId="0" borderId="8" xfId="2" applyFont="1" applyBorder="1" applyAlignment="1">
      <alignment wrapText="1" shrinkToFit="1"/>
    </xf>
    <xf numFmtId="0" fontId="6" fillId="13" borderId="0" xfId="2" applyFont="1" applyFill="1" applyAlignment="1">
      <alignment shrinkToFit="1"/>
    </xf>
    <xf numFmtId="0" fontId="12" fillId="13" borderId="0" xfId="2" applyFont="1" applyFill="1" applyAlignment="1">
      <alignment shrinkToFit="1"/>
    </xf>
    <xf numFmtId="0" fontId="6" fillId="13" borderId="0" xfId="2" applyFont="1" applyFill="1" applyAlignment="1">
      <alignment horizontal="center" shrinkToFit="1"/>
    </xf>
    <xf numFmtId="0" fontId="15" fillId="0" borderId="8" xfId="4">
      <alignment horizontal="center" vertical="center" wrapText="1"/>
    </xf>
    <xf numFmtId="0" fontId="13" fillId="0" borderId="8" xfId="2" applyFont="1" applyBorder="1" applyAlignment="1">
      <alignment horizontal="center" vertical="center" shrinkToFit="1"/>
    </xf>
    <xf numFmtId="0" fontId="15" fillId="0" borderId="38" xfId="4" applyBorder="1">
      <alignment horizontal="center" vertical="center" wrapText="1"/>
    </xf>
    <xf numFmtId="0" fontId="6" fillId="5" borderId="6" xfId="0" applyFont="1" applyFill="1" applyBorder="1" applyAlignment="1">
      <alignment horizontal="left"/>
    </xf>
    <xf numFmtId="0" fontId="6" fillId="6" borderId="7" xfId="0" applyFont="1" applyFill="1" applyBorder="1" applyAlignment="1">
      <alignment horizontal="left"/>
    </xf>
    <xf numFmtId="0" fontId="6" fillId="7" borderId="7" xfId="0" applyFont="1" applyFill="1" applyBorder="1" applyAlignment="1">
      <alignment horizontal="left"/>
    </xf>
    <xf numFmtId="0" fontId="6" fillId="8" borderId="23" xfId="0" applyFont="1" applyFill="1" applyBorder="1" applyAlignment="1">
      <alignment horizontal="left"/>
    </xf>
    <xf numFmtId="0" fontId="7" fillId="0" borderId="0" xfId="0" applyFont="1"/>
    <xf numFmtId="2" fontId="5" fillId="0" borderId="0" xfId="0" applyNumberFormat="1" applyFont="1"/>
    <xf numFmtId="0" fontId="8" fillId="0" borderId="0" xfId="0" applyFont="1"/>
    <xf numFmtId="0" fontId="6" fillId="0" borderId="0" xfId="0" applyFont="1" applyAlignment="1">
      <alignment horizontal="right"/>
    </xf>
    <xf numFmtId="10" fontId="5" fillId="0" borderId="0" xfId="0" applyNumberFormat="1" applyFont="1"/>
    <xf numFmtId="9" fontId="0" fillId="0" borderId="0" xfId="1" applyFont="1" applyFill="1" applyBorder="1"/>
    <xf numFmtId="9" fontId="5" fillId="0" borderId="0" xfId="1" applyFont="1" applyFill="1" applyBorder="1"/>
    <xf numFmtId="0" fontId="1" fillId="2" borderId="0" xfId="0" applyFont="1" applyFill="1"/>
    <xf numFmtId="0" fontId="22" fillId="2" borderId="33" xfId="0" applyFont="1" applyFill="1" applyBorder="1" applyAlignment="1">
      <alignment horizontal="center"/>
    </xf>
    <xf numFmtId="0" fontId="4" fillId="14" borderId="33" xfId="0" applyFont="1" applyFill="1" applyBorder="1" applyAlignment="1">
      <alignment horizontal="center"/>
    </xf>
    <xf numFmtId="0" fontId="15" fillId="14" borderId="33" xfId="0" applyFont="1" applyFill="1" applyBorder="1" applyAlignment="1">
      <alignment horizontal="center"/>
    </xf>
    <xf numFmtId="0" fontId="22" fillId="19" borderId="33" xfId="0" applyFont="1" applyFill="1" applyBorder="1" applyAlignment="1">
      <alignment horizontal="center"/>
    </xf>
    <xf numFmtId="0" fontId="7" fillId="13" borderId="2" xfId="0" applyFont="1" applyFill="1" applyBorder="1"/>
    <xf numFmtId="2" fontId="5" fillId="13" borderId="2" xfId="0" applyNumberFormat="1" applyFont="1" applyFill="1" applyBorder="1"/>
    <xf numFmtId="0" fontId="8" fillId="20" borderId="2" xfId="0" applyFont="1" applyFill="1" applyBorder="1"/>
    <xf numFmtId="0" fontId="8" fillId="21" borderId="2" xfId="0" applyFont="1" applyFill="1" applyBorder="1"/>
    <xf numFmtId="0" fontId="8" fillId="22" borderId="2" xfId="0" applyFont="1" applyFill="1" applyBorder="1"/>
    <xf numFmtId="0" fontId="8" fillId="23" borderId="2" xfId="0" applyFont="1" applyFill="1" applyBorder="1"/>
    <xf numFmtId="0" fontId="8" fillId="15" borderId="2" xfId="0" applyFont="1" applyFill="1" applyBorder="1"/>
    <xf numFmtId="9" fontId="5" fillId="0" borderId="24" xfId="1" applyFont="1" applyBorder="1"/>
    <xf numFmtId="0" fontId="8" fillId="24" borderId="2" xfId="0" applyFont="1" applyFill="1" applyBorder="1"/>
    <xf numFmtId="0" fontId="6" fillId="24" borderId="7" xfId="0" applyFont="1" applyFill="1" applyBorder="1" applyAlignment="1">
      <alignment horizontal="right"/>
    </xf>
    <xf numFmtId="0" fontId="32" fillId="0" borderId="8" xfId="2" applyFont="1" applyBorder="1" applyAlignment="1">
      <alignment horizontal="justify" vertical="center" wrapText="1" shrinkToFit="1"/>
    </xf>
    <xf numFmtId="0" fontId="33" fillId="25" borderId="0" xfId="0" applyFont="1" applyFill="1" applyAlignment="1">
      <alignment horizontal="left"/>
    </xf>
    <xf numFmtId="0" fontId="22" fillId="2" borderId="4"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22" fillId="3" borderId="0" xfId="0" applyFont="1" applyFill="1" applyAlignment="1" applyProtection="1">
      <alignment horizontal="center" vertical="center"/>
      <protection locked="0"/>
    </xf>
    <xf numFmtId="0" fontId="14" fillId="0" borderId="0" xfId="0" applyFont="1" applyProtection="1">
      <protection locked="0"/>
    </xf>
    <xf numFmtId="0" fontId="22" fillId="3" borderId="0" xfId="0" applyFont="1" applyFill="1" applyAlignment="1" applyProtection="1">
      <alignment vertical="center"/>
      <protection locked="0"/>
    </xf>
    <xf numFmtId="0" fontId="22" fillId="3" borderId="0" xfId="0" applyFont="1" applyFill="1" applyAlignment="1" applyProtection="1">
      <alignment horizontal="left" vertical="center"/>
      <protection locked="0"/>
    </xf>
    <xf numFmtId="0" fontId="22" fillId="4" borderId="26" xfId="0" applyFont="1" applyFill="1" applyBorder="1" applyAlignment="1" applyProtection="1">
      <alignment horizontal="center" vertical="center"/>
      <protection locked="0"/>
    </xf>
    <xf numFmtId="0" fontId="22" fillId="4" borderId="18" xfId="0" applyFont="1" applyFill="1" applyBorder="1" applyAlignment="1" applyProtection="1">
      <alignment horizontal="center" vertical="center"/>
      <protection locked="0"/>
    </xf>
    <xf numFmtId="0" fontId="22" fillId="4" borderId="27" xfId="0" applyFont="1" applyFill="1" applyBorder="1" applyAlignment="1" applyProtection="1">
      <alignment horizontal="center" vertical="center"/>
      <protection locked="0"/>
    </xf>
    <xf numFmtId="0" fontId="22" fillId="4" borderId="1" xfId="0" applyFont="1" applyFill="1" applyBorder="1" applyAlignment="1" applyProtection="1">
      <alignment horizontal="center"/>
      <protection locked="0"/>
    </xf>
    <xf numFmtId="0" fontId="22" fillId="4" borderId="0" xfId="0" applyFont="1" applyFill="1" applyAlignment="1" applyProtection="1">
      <alignment horizontal="center"/>
      <protection locked="0"/>
    </xf>
    <xf numFmtId="0" fontId="22" fillId="4" borderId="1"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0" fontId="14" fillId="0" borderId="0" xfId="0" applyFont="1" applyAlignment="1" applyProtection="1">
      <alignment horizontal="center"/>
      <protection locked="0"/>
    </xf>
    <xf numFmtId="0" fontId="3" fillId="2" borderId="0" xfId="0" applyFont="1" applyFill="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14" fillId="16" borderId="8" xfId="0" applyFont="1" applyFill="1" applyBorder="1" applyAlignment="1" applyProtection="1">
      <alignment horizontal="center" vertical="center"/>
      <protection locked="0"/>
    </xf>
    <xf numFmtId="0" fontId="14" fillId="0" borderId="8" xfId="0" applyFont="1" applyBorder="1" applyAlignment="1" applyProtection="1">
      <alignment horizontal="left"/>
      <protection locked="0"/>
    </xf>
    <xf numFmtId="0" fontId="14" fillId="0" borderId="14" xfId="0" applyFont="1" applyBorder="1" applyAlignment="1" applyProtection="1">
      <alignment horizontal="left"/>
      <protection locked="0"/>
    </xf>
    <xf numFmtId="0" fontId="14" fillId="0" borderId="10" xfId="0" applyFont="1" applyBorder="1" applyAlignment="1" applyProtection="1">
      <alignment horizontal="left"/>
      <protection locked="0"/>
    </xf>
    <xf numFmtId="0" fontId="14" fillId="0" borderId="8" xfId="0" applyFont="1" applyBorder="1" applyAlignment="1" applyProtection="1">
      <alignment horizontal="center"/>
      <protection locked="0"/>
    </xf>
    <xf numFmtId="0" fontId="14" fillId="14" borderId="8" xfId="0" applyFont="1" applyFill="1" applyBorder="1" applyAlignment="1" applyProtection="1">
      <alignment horizontal="center"/>
      <protection locked="0"/>
    </xf>
    <xf numFmtId="0" fontId="14" fillId="0" borderId="52" xfId="0" applyFont="1" applyBorder="1" applyAlignment="1" applyProtection="1">
      <alignment horizontal="center"/>
      <protection locked="0"/>
    </xf>
    <xf numFmtId="0" fontId="14" fillId="0" borderId="53" xfId="0" applyFont="1" applyBorder="1" applyAlignment="1" applyProtection="1">
      <alignment horizontal="center"/>
      <protection locked="0"/>
    </xf>
    <xf numFmtId="0" fontId="14" fillId="16" borderId="32" xfId="0" applyFont="1" applyFill="1" applyBorder="1" applyAlignment="1" applyProtection="1">
      <alignment horizontal="left"/>
      <protection locked="0"/>
    </xf>
    <xf numFmtId="0" fontId="14" fillId="16" borderId="21" xfId="0" applyFont="1" applyFill="1" applyBorder="1" applyAlignment="1" applyProtection="1">
      <alignment horizontal="left" wrapText="1"/>
      <protection locked="0"/>
    </xf>
    <xf numFmtId="0" fontId="14" fillId="14" borderId="10" xfId="0" applyFont="1" applyFill="1" applyBorder="1" applyAlignment="1" applyProtection="1">
      <alignment horizontal="left"/>
      <protection locked="0"/>
    </xf>
    <xf numFmtId="0" fontId="14" fillId="16" borderId="8" xfId="0" applyFont="1" applyFill="1" applyBorder="1" applyAlignment="1" applyProtection="1">
      <alignment horizontal="center"/>
      <protection locked="0"/>
    </xf>
    <xf numFmtId="0" fontId="14" fillId="13" borderId="49" xfId="0" applyFont="1" applyFill="1" applyBorder="1" applyAlignment="1" applyProtection="1">
      <alignment horizontal="left"/>
      <protection locked="0"/>
    </xf>
    <xf numFmtId="0" fontId="12" fillId="0" borderId="8" xfId="0" applyFont="1" applyBorder="1" applyAlignment="1" applyProtection="1">
      <alignment vertical="center" wrapText="1"/>
      <protection locked="0"/>
    </xf>
    <xf numFmtId="0" fontId="14" fillId="13" borderId="10" xfId="0" applyFont="1" applyFill="1" applyBorder="1" applyAlignment="1" applyProtection="1">
      <alignment horizontal="left"/>
      <protection locked="0"/>
    </xf>
    <xf numFmtId="0" fontId="14" fillId="13" borderId="8" xfId="0" applyFont="1" applyFill="1" applyBorder="1" applyAlignment="1" applyProtection="1">
      <alignment horizontal="center"/>
      <protection locked="0"/>
    </xf>
    <xf numFmtId="0" fontId="14" fillId="16" borderId="25" xfId="0" applyFont="1" applyFill="1" applyBorder="1" applyAlignment="1" applyProtection="1">
      <alignment horizontal="left" wrapText="1"/>
      <protection locked="0"/>
    </xf>
    <xf numFmtId="0" fontId="14" fillId="13" borderId="32" xfId="0" applyFont="1" applyFill="1" applyBorder="1" applyAlignment="1" applyProtection="1">
      <alignment horizontal="left" wrapText="1"/>
      <protection locked="0"/>
    </xf>
    <xf numFmtId="0" fontId="14" fillId="13" borderId="25" xfId="0" applyFont="1" applyFill="1" applyBorder="1" applyAlignment="1" applyProtection="1">
      <alignment horizontal="left" wrapText="1"/>
      <protection locked="0"/>
    </xf>
    <xf numFmtId="0" fontId="14" fillId="16" borderId="49" xfId="0" applyFont="1" applyFill="1" applyBorder="1" applyAlignment="1" applyProtection="1">
      <alignment horizontal="left" wrapText="1"/>
      <protection locked="0"/>
    </xf>
    <xf numFmtId="0" fontId="14" fillId="16" borderId="10" xfId="0" applyFont="1" applyFill="1" applyBorder="1" applyAlignment="1" applyProtection="1">
      <alignment horizontal="left"/>
      <protection locked="0"/>
    </xf>
    <xf numFmtId="0" fontId="14" fillId="16" borderId="0" xfId="0" applyFont="1" applyFill="1" applyProtection="1">
      <protection locked="0"/>
    </xf>
    <xf numFmtId="0" fontId="14" fillId="13" borderId="25" xfId="0" applyFont="1" applyFill="1" applyBorder="1" applyAlignment="1" applyProtection="1">
      <alignment horizontal="left"/>
      <protection locked="0"/>
    </xf>
    <xf numFmtId="0" fontId="14" fillId="13" borderId="21" xfId="0" applyFont="1" applyFill="1" applyBorder="1" applyAlignment="1" applyProtection="1">
      <alignment horizontal="left"/>
      <protection locked="0"/>
    </xf>
    <xf numFmtId="0" fontId="14" fillId="0" borderId="0" xfId="0" applyFont="1" applyAlignment="1" applyProtection="1">
      <alignment horizontal="left"/>
      <protection locked="0"/>
    </xf>
    <xf numFmtId="0" fontId="14" fillId="14" borderId="8" xfId="0" applyFont="1" applyFill="1" applyBorder="1" applyAlignment="1">
      <alignment horizontal="center"/>
    </xf>
    <xf numFmtId="0" fontId="14" fillId="0" borderId="22" xfId="0" applyFont="1" applyBorder="1" applyAlignment="1">
      <alignment horizontal="center"/>
    </xf>
    <xf numFmtId="9" fontId="14" fillId="0" borderId="20" xfId="1" applyFont="1" applyFill="1" applyBorder="1" applyAlignment="1" applyProtection="1">
      <alignment horizontal="center"/>
    </xf>
    <xf numFmtId="2" fontId="14" fillId="0" borderId="50" xfId="0" applyNumberFormat="1" applyFont="1" applyBorder="1" applyAlignment="1">
      <alignment horizontal="center"/>
    </xf>
    <xf numFmtId="9" fontId="14" fillId="16" borderId="20" xfId="1" applyFont="1" applyFill="1" applyBorder="1" applyAlignment="1" applyProtection="1">
      <alignment horizontal="center"/>
    </xf>
    <xf numFmtId="9" fontId="14" fillId="0" borderId="0" xfId="1" applyFont="1" applyFill="1" applyBorder="1" applyAlignment="1" applyProtection="1"/>
    <xf numFmtId="0" fontId="14" fillId="13" borderId="55" xfId="0" applyFont="1" applyFill="1" applyBorder="1" applyAlignment="1" applyProtection="1">
      <alignment horizontal="left"/>
      <protection locked="0"/>
    </xf>
    <xf numFmtId="0" fontId="17" fillId="0" borderId="8" xfId="2" applyFont="1" applyBorder="1" applyAlignment="1">
      <alignment horizontal="center" vertical="center" shrinkToFit="1"/>
    </xf>
    <xf numFmtId="0" fontId="22" fillId="3" borderId="10" xfId="3" applyFont="1" applyFill="1" applyBorder="1" applyAlignment="1">
      <alignment horizontal="center" vertical="center"/>
    </xf>
    <xf numFmtId="0" fontId="22" fillId="3" borderId="14" xfId="3" applyFont="1" applyFill="1" applyBorder="1" applyAlignment="1">
      <alignment horizontal="center" vertical="center"/>
    </xf>
    <xf numFmtId="0" fontId="22" fillId="3" borderId="9" xfId="3" applyFont="1" applyFill="1" applyBorder="1" applyAlignment="1">
      <alignment horizontal="center" vertical="center"/>
    </xf>
    <xf numFmtId="0" fontId="22" fillId="2" borderId="10" xfId="3" applyFont="1" applyFill="1" applyBorder="1" applyAlignment="1">
      <alignment horizontal="center" vertical="center"/>
    </xf>
    <xf numFmtId="0" fontId="22" fillId="2" borderId="14" xfId="3" applyFont="1" applyFill="1" applyBorder="1" applyAlignment="1">
      <alignment horizontal="center" vertical="center"/>
    </xf>
    <xf numFmtId="0" fontId="22" fillId="2" borderId="9" xfId="3" applyFont="1" applyFill="1" applyBorder="1" applyAlignment="1">
      <alignment horizontal="center" vertical="center"/>
    </xf>
    <xf numFmtId="0" fontId="12" fillId="0" borderId="0" xfId="2" applyFont="1" applyAlignment="1">
      <alignment horizontal="left" vertical="top" wrapText="1" shrinkToFit="1"/>
    </xf>
    <xf numFmtId="0" fontId="22" fillId="3" borderId="0" xfId="2" applyFont="1" applyFill="1" applyAlignment="1">
      <alignment horizontal="center" wrapText="1" shrinkToFit="1"/>
    </xf>
    <xf numFmtId="0" fontId="12" fillId="3" borderId="0" xfId="2" applyFont="1" applyFill="1" applyAlignment="1">
      <alignment horizontal="center" wrapText="1" shrinkToFit="1"/>
    </xf>
    <xf numFmtId="0" fontId="18" fillId="10" borderId="0" xfId="2" applyFont="1" applyFill="1" applyAlignment="1">
      <alignment horizontal="center" vertical="center" shrinkToFit="1"/>
    </xf>
    <xf numFmtId="0" fontId="18" fillId="10" borderId="10" xfId="2" applyFont="1" applyFill="1" applyBorder="1" applyAlignment="1">
      <alignment horizontal="center" vertical="center" shrinkToFit="1"/>
    </xf>
    <xf numFmtId="0" fontId="18" fillId="10" borderId="14" xfId="2" applyFont="1" applyFill="1" applyBorder="1" applyAlignment="1">
      <alignment horizontal="center" vertical="center" shrinkToFit="1"/>
    </xf>
    <xf numFmtId="0" fontId="18" fillId="10" borderId="9" xfId="2" applyFont="1" applyFill="1" applyBorder="1" applyAlignment="1">
      <alignment horizontal="center" vertical="center" shrinkToFit="1"/>
    </xf>
    <xf numFmtId="0" fontId="12" fillId="0" borderId="0" xfId="2" applyFont="1" applyAlignment="1">
      <alignment horizontal="left" vertical="center" wrapText="1" shrinkToFit="1"/>
    </xf>
    <xf numFmtId="0" fontId="18" fillId="10" borderId="8" xfId="2" applyFont="1" applyFill="1" applyBorder="1" applyAlignment="1">
      <alignment horizontal="center" vertical="center" shrinkToFit="1"/>
    </xf>
    <xf numFmtId="0" fontId="14" fillId="0" borderId="8" xfId="4" applyFont="1" applyAlignment="1">
      <alignment horizontal="left" vertical="center" wrapText="1"/>
    </xf>
    <xf numFmtId="0" fontId="12" fillId="0" borderId="10" xfId="2" applyFont="1" applyBorder="1" applyAlignment="1">
      <alignment horizontal="left" vertical="center" wrapText="1" shrinkToFit="1"/>
    </xf>
    <xf numFmtId="0" fontId="12" fillId="0" borderId="14" xfId="2" applyFont="1" applyBorder="1" applyAlignment="1">
      <alignment horizontal="left" vertical="center" wrapText="1" shrinkToFit="1"/>
    </xf>
    <xf numFmtId="0" fontId="12" fillId="0" borderId="9" xfId="2" applyFont="1" applyBorder="1" applyAlignment="1">
      <alignment horizontal="left" vertical="center" wrapText="1" shrinkToFit="1"/>
    </xf>
    <xf numFmtId="3" fontId="21" fillId="0" borderId="10" xfId="3" applyNumberFormat="1" applyFont="1" applyBorder="1" applyAlignment="1">
      <alignment horizontal="center" vertical="center" wrapText="1"/>
    </xf>
    <xf numFmtId="3" fontId="21" fillId="0" borderId="9" xfId="3" applyNumberFormat="1" applyFont="1" applyBorder="1" applyAlignment="1">
      <alignment horizontal="center" vertical="center" wrapText="1"/>
    </xf>
    <xf numFmtId="0" fontId="12" fillId="0" borderId="14" xfId="2" applyFont="1" applyBorder="1" applyAlignment="1">
      <alignment horizontal="center" vertical="center" wrapText="1" shrinkToFit="1"/>
    </xf>
    <xf numFmtId="0" fontId="12" fillId="0" borderId="9" xfId="2" applyFont="1" applyBorder="1" applyAlignment="1">
      <alignment horizontal="center" vertical="center" wrapText="1" shrinkToFit="1"/>
    </xf>
    <xf numFmtId="0" fontId="0" fillId="0" borderId="0" xfId="0" applyAlignment="1">
      <alignment horizontal="center"/>
    </xf>
    <xf numFmtId="0" fontId="15" fillId="0" borderId="8" xfId="4" applyAlignment="1">
      <alignment horizontal="left" vertical="center" wrapText="1"/>
    </xf>
    <xf numFmtId="0" fontId="14" fillId="0" borderId="8" xfId="4" applyFont="1" applyAlignment="1">
      <alignment horizontal="left" vertical="top" wrapText="1"/>
    </xf>
    <xf numFmtId="0" fontId="22" fillId="2" borderId="39" xfId="3" applyFont="1" applyFill="1" applyBorder="1" applyAlignment="1">
      <alignment horizontal="center" vertical="center"/>
    </xf>
    <xf numFmtId="0" fontId="22" fillId="2" borderId="40" xfId="3" applyFont="1" applyFill="1" applyBorder="1" applyAlignment="1">
      <alignment horizontal="center" vertical="center"/>
    </xf>
    <xf numFmtId="0" fontId="13" fillId="0" borderId="8" xfId="2" applyFont="1" applyBorder="1" applyAlignment="1">
      <alignment horizontal="center" vertical="center" wrapText="1" shrinkToFit="1"/>
    </xf>
    <xf numFmtId="0" fontId="13" fillId="0" borderId="10" xfId="2" applyFont="1" applyBorder="1" applyAlignment="1">
      <alignment horizontal="center" vertical="center" wrapText="1" shrinkToFit="1"/>
    </xf>
    <xf numFmtId="0" fontId="13" fillId="0" borderId="8" xfId="2" applyFont="1" applyBorder="1" applyAlignment="1">
      <alignment horizontal="left" vertical="center" wrapText="1" shrinkToFit="1"/>
    </xf>
    <xf numFmtId="0" fontId="12" fillId="0" borderId="11" xfId="2" applyFont="1" applyBorder="1" applyAlignment="1">
      <alignment horizontal="left" wrapText="1" shrinkToFit="1"/>
    </xf>
    <xf numFmtId="0" fontId="12" fillId="0" borderId="39" xfId="2" applyFont="1" applyBorder="1" applyAlignment="1">
      <alignment horizontal="left" wrapText="1" shrinkToFit="1"/>
    </xf>
    <xf numFmtId="0" fontId="12" fillId="0" borderId="40" xfId="2" applyFont="1" applyBorder="1" applyAlignment="1">
      <alignment horizontal="left" shrinkToFit="1"/>
    </xf>
    <xf numFmtId="0" fontId="12" fillId="0" borderId="41" xfId="2" applyFont="1" applyBorder="1" applyAlignment="1">
      <alignment horizontal="left" shrinkToFit="1"/>
    </xf>
    <xf numFmtId="0" fontId="13" fillId="0" borderId="8" xfId="2" applyFont="1" applyBorder="1" applyAlignment="1">
      <alignment horizontal="center" vertical="center" shrinkToFit="1"/>
    </xf>
    <xf numFmtId="0" fontId="12" fillId="0" borderId="13" xfId="2" applyFont="1" applyBorder="1" applyAlignment="1">
      <alignment horizontal="left" vertical="center" wrapText="1" shrinkToFit="1"/>
    </xf>
    <xf numFmtId="0" fontId="12" fillId="0" borderId="37" xfId="2" applyFont="1" applyBorder="1" applyAlignment="1">
      <alignment horizontal="left" vertical="center" wrapText="1" shrinkToFit="1"/>
    </xf>
    <xf numFmtId="0" fontId="12" fillId="0" borderId="12" xfId="2" applyFont="1" applyBorder="1" applyAlignment="1">
      <alignment horizontal="left" vertical="center" wrapText="1" shrinkToFit="1"/>
    </xf>
    <xf numFmtId="0" fontId="12" fillId="0" borderId="39" xfId="2" applyFont="1" applyBorder="1" applyAlignment="1">
      <alignment horizontal="left" vertical="center" wrapText="1" shrinkToFit="1"/>
    </xf>
    <xf numFmtId="0" fontId="12" fillId="0" borderId="40" xfId="2" applyFont="1" applyBorder="1" applyAlignment="1">
      <alignment horizontal="left" vertical="center" wrapText="1" shrinkToFit="1"/>
    </xf>
    <xf numFmtId="0" fontId="12" fillId="0" borderId="41" xfId="2" applyFont="1" applyBorder="1" applyAlignment="1">
      <alignment horizontal="left" vertical="center" wrapText="1" shrinkToFit="1"/>
    </xf>
    <xf numFmtId="0" fontId="13" fillId="0" borderId="11" xfId="2" applyFont="1" applyBorder="1" applyAlignment="1">
      <alignment horizontal="center" vertical="center" wrapText="1" shrinkToFit="1"/>
    </xf>
    <xf numFmtId="0" fontId="13" fillId="0" borderId="38" xfId="2" applyFont="1" applyBorder="1" applyAlignment="1">
      <alignment horizontal="center" vertical="center" wrapText="1" shrinkToFit="1"/>
    </xf>
    <xf numFmtId="0" fontId="12" fillId="0" borderId="8" xfId="2" applyFont="1" applyBorder="1" applyAlignment="1">
      <alignment horizontal="left" vertical="center" wrapText="1" shrinkToFit="1"/>
    </xf>
    <xf numFmtId="0" fontId="22" fillId="2" borderId="0" xfId="0" applyFont="1" applyFill="1" applyAlignment="1">
      <alignment horizontal="center" vertical="center"/>
    </xf>
    <xf numFmtId="0" fontId="31" fillId="4" borderId="34" xfId="0" applyFont="1" applyFill="1" applyBorder="1" applyAlignment="1">
      <alignment horizontal="center"/>
    </xf>
    <xf numFmtId="0" fontId="31" fillId="4" borderId="35" xfId="0" applyFont="1" applyFill="1" applyBorder="1" applyAlignment="1">
      <alignment horizontal="center"/>
    </xf>
    <xf numFmtId="0" fontId="31" fillId="4" borderId="36" xfId="0" applyFont="1" applyFill="1" applyBorder="1" applyAlignment="1">
      <alignment horizontal="center"/>
    </xf>
    <xf numFmtId="0" fontId="31" fillId="4" borderId="54" xfId="0" applyFont="1" applyFill="1" applyBorder="1" applyAlignment="1">
      <alignment horizontal="center"/>
    </xf>
    <xf numFmtId="0" fontId="31" fillId="4" borderId="0" xfId="0" applyFont="1" applyFill="1" applyAlignment="1">
      <alignment horizontal="center"/>
    </xf>
    <xf numFmtId="0" fontId="30" fillId="3" borderId="0" xfId="0" applyFont="1" applyFill="1" applyAlignment="1">
      <alignment horizontal="center" vertical="center"/>
    </xf>
    <xf numFmtId="0" fontId="22" fillId="4" borderId="3" xfId="0" applyFont="1" applyFill="1" applyBorder="1" applyAlignment="1" applyProtection="1">
      <alignment horizontal="center"/>
      <protection locked="0"/>
    </xf>
    <xf numFmtId="0" fontId="22" fillId="3" borderId="44" xfId="0" applyFont="1" applyFill="1" applyBorder="1" applyAlignment="1">
      <alignment horizontal="center" vertical="center" wrapText="1"/>
    </xf>
    <xf numFmtId="0" fontId="22" fillId="3" borderId="0" xfId="0" applyFont="1" applyFill="1" applyAlignment="1">
      <alignment horizontal="center" vertical="center" wrapText="1"/>
    </xf>
    <xf numFmtId="0" fontId="22" fillId="3" borderId="49" xfId="0" applyFont="1" applyFill="1" applyBorder="1" applyAlignment="1">
      <alignment horizontal="center" vertical="center" wrapText="1"/>
    </xf>
    <xf numFmtId="9" fontId="22" fillId="2" borderId="43" xfId="1" applyFont="1" applyFill="1" applyBorder="1" applyAlignment="1" applyProtection="1">
      <alignment horizontal="center" vertical="center"/>
    </xf>
    <xf numFmtId="9" fontId="22" fillId="2" borderId="44" xfId="1" applyFont="1" applyFill="1" applyBorder="1" applyAlignment="1" applyProtection="1">
      <alignment horizontal="center" vertical="center"/>
    </xf>
    <xf numFmtId="9" fontId="22" fillId="2" borderId="45" xfId="1" applyFont="1" applyFill="1" applyBorder="1" applyAlignment="1" applyProtection="1">
      <alignment horizontal="center" vertical="center"/>
    </xf>
    <xf numFmtId="9" fontId="22" fillId="2" borderId="46" xfId="1" applyFont="1" applyFill="1" applyBorder="1" applyAlignment="1" applyProtection="1">
      <alignment horizontal="center" vertical="center"/>
    </xf>
    <xf numFmtId="9" fontId="22" fillId="2" borderId="47" xfId="1" applyFont="1" applyFill="1" applyBorder="1" applyAlignment="1" applyProtection="1">
      <alignment horizontal="center" vertical="center"/>
    </xf>
    <xf numFmtId="9" fontId="22" fillId="2" borderId="48" xfId="1" applyFont="1" applyFill="1" applyBorder="1" applyAlignment="1" applyProtection="1">
      <alignment horizontal="center" vertical="center"/>
    </xf>
    <xf numFmtId="0" fontId="30" fillId="3" borderId="0" xfId="0" applyFont="1" applyFill="1" applyAlignment="1" applyProtection="1">
      <alignment horizontal="center" vertical="center"/>
      <protection locked="0"/>
    </xf>
    <xf numFmtId="0" fontId="3" fillId="18" borderId="0" xfId="0" applyFont="1" applyFill="1" applyAlignment="1">
      <alignment horizontal="center" vertical="center" wrapText="1"/>
    </xf>
    <xf numFmtId="9" fontId="22" fillId="18" borderId="43" xfId="1" applyFont="1" applyFill="1" applyBorder="1" applyAlignment="1" applyProtection="1">
      <alignment horizontal="center" vertical="center"/>
    </xf>
    <xf numFmtId="9" fontId="22" fillId="18" borderId="44" xfId="1" applyFont="1" applyFill="1" applyBorder="1" applyAlignment="1" applyProtection="1">
      <alignment horizontal="center" vertical="center"/>
    </xf>
    <xf numFmtId="9" fontId="22" fillId="18" borderId="45" xfId="1" applyFont="1" applyFill="1" applyBorder="1" applyAlignment="1" applyProtection="1">
      <alignment horizontal="center" vertical="center"/>
    </xf>
    <xf numFmtId="9" fontId="22" fillId="18" borderId="46" xfId="1" applyFont="1" applyFill="1" applyBorder="1" applyAlignment="1" applyProtection="1">
      <alignment horizontal="center" vertical="center"/>
    </xf>
    <xf numFmtId="9" fontId="22" fillId="18" borderId="47" xfId="1" applyFont="1" applyFill="1" applyBorder="1" applyAlignment="1" applyProtection="1">
      <alignment horizontal="center" vertical="center"/>
    </xf>
    <xf numFmtId="9" fontId="22" fillId="18" borderId="48" xfId="1" applyFont="1" applyFill="1" applyBorder="1" applyAlignment="1" applyProtection="1">
      <alignment horizontal="center" vertical="center"/>
    </xf>
    <xf numFmtId="0" fontId="4" fillId="4" borderId="0" xfId="0" applyFont="1" applyFill="1" applyAlignment="1" applyProtection="1">
      <alignment horizontal="center" vertical="center"/>
      <protection locked="0"/>
    </xf>
    <xf numFmtId="0" fontId="4" fillId="4" borderId="40" xfId="0" applyFont="1" applyFill="1" applyBorder="1" applyAlignment="1" applyProtection="1">
      <alignment horizontal="center" vertical="center"/>
      <protection locked="0"/>
    </xf>
    <xf numFmtId="0" fontId="15" fillId="17" borderId="45" xfId="0" applyFont="1" applyFill="1" applyBorder="1" applyAlignment="1" applyProtection="1">
      <alignment horizontal="center" vertical="center" wrapText="1"/>
      <protection locked="0"/>
    </xf>
    <xf numFmtId="0" fontId="15" fillId="17" borderId="51" xfId="0" applyFont="1" applyFill="1" applyBorder="1" applyAlignment="1" applyProtection="1">
      <alignment horizontal="center" vertical="center" wrapText="1"/>
      <protection locked="0"/>
    </xf>
    <xf numFmtId="9" fontId="22" fillId="2" borderId="43" xfId="1" applyFont="1" applyFill="1" applyBorder="1" applyAlignment="1" applyProtection="1">
      <alignment horizontal="center" vertical="center"/>
      <protection locked="0"/>
    </xf>
    <xf numFmtId="9" fontId="22" fillId="2" borderId="45" xfId="1" applyFont="1" applyFill="1" applyBorder="1" applyAlignment="1" applyProtection="1">
      <alignment horizontal="center" vertical="center"/>
      <protection locked="0"/>
    </xf>
    <xf numFmtId="9" fontId="22" fillId="2" borderId="46" xfId="1" applyFont="1" applyFill="1" applyBorder="1" applyAlignment="1" applyProtection="1">
      <alignment horizontal="center" vertical="center"/>
      <protection locked="0"/>
    </xf>
    <xf numFmtId="9" fontId="22" fillId="2" borderId="48" xfId="1" applyFont="1" applyFill="1" applyBorder="1" applyAlignment="1" applyProtection="1">
      <alignment horizontal="center" vertical="center"/>
      <protection locked="0"/>
    </xf>
    <xf numFmtId="0" fontId="15" fillId="17" borderId="43" xfId="0" applyFont="1" applyFill="1" applyBorder="1" applyAlignment="1" applyProtection="1">
      <alignment horizontal="center" vertical="center" wrapText="1"/>
      <protection locked="0"/>
    </xf>
    <xf numFmtId="0" fontId="15" fillId="17" borderId="42" xfId="0" applyFont="1" applyFill="1" applyBorder="1" applyAlignment="1" applyProtection="1">
      <alignment horizontal="center" vertical="center" wrapText="1"/>
      <protection locked="0"/>
    </xf>
    <xf numFmtId="0" fontId="22" fillId="3" borderId="0" xfId="0" applyFont="1" applyFill="1" applyAlignment="1">
      <alignment horizontal="center" vertical="center"/>
    </xf>
    <xf numFmtId="0" fontId="22" fillId="3" borderId="49" xfId="0" applyFont="1" applyFill="1" applyBorder="1" applyAlignment="1">
      <alignment horizontal="center" vertical="center"/>
    </xf>
    <xf numFmtId="9" fontId="22" fillId="3" borderId="0" xfId="1" applyFont="1" applyFill="1" applyBorder="1" applyAlignment="1" applyProtection="1">
      <alignment horizontal="center" vertical="center" wrapText="1"/>
    </xf>
    <xf numFmtId="9" fontId="22" fillId="3" borderId="49" xfId="1" applyFont="1" applyFill="1" applyBorder="1" applyAlignment="1" applyProtection="1">
      <alignment horizontal="center" vertical="center" wrapText="1"/>
    </xf>
    <xf numFmtId="0" fontId="1" fillId="0" borderId="0" xfId="0" applyFont="1" applyAlignment="1">
      <alignment horizontal="center"/>
    </xf>
    <xf numFmtId="0" fontId="1" fillId="2" borderId="2" xfId="0" applyFont="1" applyFill="1" applyBorder="1" applyAlignment="1">
      <alignment horizontal="center"/>
    </xf>
    <xf numFmtId="0" fontId="2" fillId="2" borderId="2" xfId="0" applyFont="1" applyFill="1" applyBorder="1" applyAlignment="1">
      <alignment horizontal="center"/>
    </xf>
    <xf numFmtId="0" fontId="19" fillId="2" borderId="0" xfId="0" applyFont="1" applyFill="1" applyAlignment="1">
      <alignment horizontal="center" vertical="center"/>
    </xf>
    <xf numFmtId="0" fontId="5" fillId="0" borderId="0" xfId="0" pivotButton="1" applyFont="1"/>
    <xf numFmtId="0" fontId="5" fillId="0" borderId="0" xfId="0" applyFont="1" applyAlignment="1">
      <alignment horizontal="left"/>
    </xf>
    <xf numFmtId="0" fontId="2" fillId="2" borderId="0" xfId="0" applyFont="1" applyFill="1" applyAlignment="1">
      <alignment horizontal="left" indent="1"/>
    </xf>
    <xf numFmtId="0" fontId="5" fillId="0" borderId="0" xfId="0" applyFont="1" applyAlignment="1">
      <alignment horizontal="left" indent="2"/>
    </xf>
    <xf numFmtId="0" fontId="5" fillId="25" borderId="0" xfId="0" applyFont="1" applyFill="1" applyAlignment="1">
      <alignment horizontal="left"/>
    </xf>
  </cellXfs>
  <cellStyles count="5">
    <cellStyle name="Estilo 1" xfId="4" xr:uid="{55B8E807-5D4A-4B8A-A750-02D3F1AE226A}"/>
    <cellStyle name="Normal" xfId="0" builtinId="0"/>
    <cellStyle name="Normal 2" xfId="2" xr:uid="{B7B5C558-717E-4744-8150-FD8B4CBC1588}"/>
    <cellStyle name="Normal 2 2" xfId="3" xr:uid="{8F4DD3EC-21AE-475C-9181-6EB1B4735E15}"/>
    <cellStyle name="Percentagem" xfId="1" builtinId="5"/>
  </cellStyles>
  <dxfs count="42">
    <dxf>
      <font>
        <color auto="1"/>
      </font>
      <fill>
        <patternFill>
          <bgColor rgb="FFA4A9AD"/>
        </patternFill>
      </fill>
    </dxf>
    <dxf>
      <font>
        <b val="0"/>
        <i val="0"/>
        <color auto="1"/>
      </font>
      <fill>
        <patternFill>
          <bgColor rgb="FF92D050"/>
        </patternFill>
      </fill>
    </dxf>
    <dxf>
      <fill>
        <patternFill>
          <bgColor rgb="FF00B050"/>
        </patternFill>
      </fill>
    </dxf>
    <dxf>
      <fill>
        <patternFill>
          <bgColor rgb="FFFFC000"/>
        </patternFill>
      </fill>
    </dxf>
    <dxf>
      <fill>
        <patternFill>
          <bgColor rgb="FFC00000"/>
        </patternFill>
      </fill>
    </dxf>
    <dxf>
      <fill>
        <patternFill>
          <bgColor rgb="FFFF0000"/>
        </patternFill>
      </fill>
    </dxf>
    <dxf>
      <font>
        <color auto="1"/>
      </font>
      <fill>
        <patternFill>
          <bgColor rgb="FFA4A9AD"/>
        </patternFill>
      </fill>
    </dxf>
    <dxf>
      <font>
        <b val="0"/>
        <i val="0"/>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C00000"/>
        </patternFill>
      </fill>
    </dxf>
    <dxf>
      <fill>
        <patternFill>
          <bgColor rgb="FFFF0000"/>
        </patternFill>
      </fill>
    </dxf>
    <dxf>
      <font>
        <color auto="1"/>
      </font>
      <fill>
        <patternFill>
          <bgColor rgb="FFA4A9AD"/>
        </patternFill>
      </fill>
    </dxf>
    <dxf>
      <font>
        <b val="0"/>
        <i val="0"/>
        <color auto="1"/>
      </font>
      <fill>
        <patternFill>
          <bgColor rgb="FF92D050"/>
        </patternFill>
      </fill>
    </dxf>
    <dxf>
      <fill>
        <patternFill>
          <bgColor rgb="FF00B050"/>
        </patternFill>
      </fill>
    </dxf>
    <dxf>
      <fill>
        <patternFill>
          <bgColor rgb="FFFFC000"/>
        </patternFill>
      </fill>
    </dxf>
    <dxf>
      <fill>
        <patternFill>
          <bgColor rgb="FFC00000"/>
        </patternFill>
      </fill>
    </dxf>
    <dxf>
      <font>
        <color auto="1"/>
      </font>
      <fill>
        <patternFill>
          <bgColor rgb="FFA4A9AD"/>
        </patternFill>
      </fill>
    </dxf>
    <dxf>
      <font>
        <b val="0"/>
        <i val="0"/>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C00000"/>
        </patternFill>
      </fill>
    </dxf>
    <dxf>
      <font>
        <color auto="1"/>
      </font>
      <fill>
        <patternFill>
          <bgColor rgb="FFA4A9AD"/>
        </patternFill>
      </fill>
    </dxf>
    <dxf>
      <font>
        <b val="0"/>
        <i val="0"/>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C00000"/>
        </patternFill>
      </fill>
    </dxf>
    <dxf>
      <font>
        <color auto="1"/>
      </font>
      <fill>
        <patternFill>
          <bgColor rgb="FFA4A9AD"/>
        </patternFill>
      </fill>
    </dxf>
    <dxf>
      <font>
        <b val="0"/>
        <i val="0"/>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C00000"/>
        </patternFill>
      </fill>
    </dxf>
    <dxf>
      <font>
        <color auto="1"/>
      </font>
      <fill>
        <patternFill>
          <bgColor rgb="FFA4A9AD"/>
        </patternFill>
      </fill>
    </dxf>
    <dxf>
      <font>
        <b val="0"/>
        <i val="0"/>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E63E30"/>
      <color rgb="FF435363"/>
      <color rgb="FFA4A9A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RISCO INERENTE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Resumo!$D$6</c:f>
              <c:strCache>
                <c:ptCount val="1"/>
                <c:pt idx="0">
                  <c:v>TOTAL</c:v>
                </c:pt>
              </c:strCache>
            </c:strRef>
          </c:tx>
          <c:spPr>
            <a:solidFill>
              <a:schemeClr val="accent1"/>
            </a:solidFill>
            <a:ln>
              <a:noFill/>
            </a:ln>
            <a:effectLst/>
            <a:sp3d/>
          </c:spPr>
          <c:invertIfNegative val="0"/>
          <c:dPt>
            <c:idx val="0"/>
            <c:invertIfNegative val="0"/>
            <c:bubble3D val="0"/>
            <c:spPr>
              <a:solidFill>
                <a:srgbClr val="C00000"/>
              </a:solidFill>
              <a:ln>
                <a:noFill/>
              </a:ln>
              <a:effectLst/>
              <a:sp3d/>
            </c:spPr>
            <c:extLst>
              <c:ext xmlns:c16="http://schemas.microsoft.com/office/drawing/2014/chart" uri="{C3380CC4-5D6E-409C-BE32-E72D297353CC}">
                <c16:uniqueId val="{00000002-369C-48B5-849B-977BE6123971}"/>
              </c:ext>
            </c:extLst>
          </c:dPt>
          <c:dPt>
            <c:idx val="1"/>
            <c:invertIfNegative val="0"/>
            <c:bubble3D val="0"/>
            <c:spPr>
              <a:solidFill>
                <a:srgbClr val="FF0000"/>
              </a:solidFill>
              <a:ln>
                <a:noFill/>
              </a:ln>
              <a:effectLst/>
              <a:sp3d/>
            </c:spPr>
            <c:extLst>
              <c:ext xmlns:c16="http://schemas.microsoft.com/office/drawing/2014/chart" uri="{C3380CC4-5D6E-409C-BE32-E72D297353CC}">
                <c16:uniqueId val="{00000003-369C-48B5-849B-977BE6123971}"/>
              </c:ext>
            </c:extLst>
          </c:dPt>
          <c:dPt>
            <c:idx val="2"/>
            <c:invertIfNegative val="0"/>
            <c:bubble3D val="0"/>
            <c:spPr>
              <a:solidFill>
                <a:srgbClr val="FFC000"/>
              </a:solidFill>
              <a:ln>
                <a:noFill/>
              </a:ln>
              <a:effectLst/>
              <a:sp3d/>
            </c:spPr>
            <c:extLst>
              <c:ext xmlns:c16="http://schemas.microsoft.com/office/drawing/2014/chart" uri="{C3380CC4-5D6E-409C-BE32-E72D297353CC}">
                <c16:uniqueId val="{00000004-369C-48B5-849B-977BE6123971}"/>
              </c:ext>
            </c:extLst>
          </c:dPt>
          <c:dPt>
            <c:idx val="3"/>
            <c:invertIfNegative val="0"/>
            <c:bubble3D val="0"/>
            <c:spPr>
              <a:solidFill>
                <a:srgbClr val="00B050"/>
              </a:solidFill>
              <a:ln>
                <a:noFill/>
              </a:ln>
              <a:effectLst/>
              <a:sp3d/>
            </c:spPr>
            <c:extLst>
              <c:ext xmlns:c16="http://schemas.microsoft.com/office/drawing/2014/chart" uri="{C3380CC4-5D6E-409C-BE32-E72D297353CC}">
                <c16:uniqueId val="{00000005-369C-48B5-849B-977BE6123971}"/>
              </c:ext>
            </c:extLst>
          </c:dPt>
          <c:dPt>
            <c:idx val="4"/>
            <c:invertIfNegative val="0"/>
            <c:bubble3D val="0"/>
            <c:spPr>
              <a:solidFill>
                <a:srgbClr val="92D050"/>
              </a:solidFill>
              <a:ln>
                <a:noFill/>
              </a:ln>
              <a:effectLst/>
              <a:sp3d/>
            </c:spPr>
            <c:extLst>
              <c:ext xmlns:c16="http://schemas.microsoft.com/office/drawing/2014/chart" uri="{C3380CC4-5D6E-409C-BE32-E72D297353CC}">
                <c16:uniqueId val="{00000008-9157-4C06-A715-C4D0B97925F8}"/>
              </c:ext>
            </c:extLst>
          </c:dPt>
          <c:cat>
            <c:strRef>
              <c:f>Resumo!$C$7:$C$11</c:f>
              <c:strCache>
                <c:ptCount val="5"/>
                <c:pt idx="0">
                  <c:v>Muito Alto</c:v>
                </c:pt>
                <c:pt idx="1">
                  <c:v>Alto</c:v>
                </c:pt>
                <c:pt idx="2">
                  <c:v>Médio</c:v>
                </c:pt>
                <c:pt idx="3">
                  <c:v>Baixo</c:v>
                </c:pt>
                <c:pt idx="4">
                  <c:v>Muito Baixo</c:v>
                </c:pt>
              </c:strCache>
            </c:strRef>
          </c:cat>
          <c:val>
            <c:numRef>
              <c:f>Resumo!$D$7:$D$11</c:f>
              <c:numCache>
                <c:formatCode>General</c:formatCode>
                <c:ptCount val="5"/>
                <c:pt idx="0">
                  <c:v>0</c:v>
                </c:pt>
                <c:pt idx="1">
                  <c:v>67</c:v>
                </c:pt>
                <c:pt idx="2">
                  <c:v>24</c:v>
                </c:pt>
                <c:pt idx="3">
                  <c:v>0</c:v>
                </c:pt>
                <c:pt idx="4">
                  <c:v>0</c:v>
                </c:pt>
              </c:numCache>
            </c:numRef>
          </c:val>
          <c:extLst>
            <c:ext xmlns:c16="http://schemas.microsoft.com/office/drawing/2014/chart" uri="{C3380CC4-5D6E-409C-BE32-E72D297353CC}">
              <c16:uniqueId val="{00000000-369C-48B5-849B-977BE6123971}"/>
            </c:ext>
          </c:extLst>
        </c:ser>
        <c:dLbls>
          <c:showLegendKey val="0"/>
          <c:showVal val="0"/>
          <c:showCatName val="0"/>
          <c:showSerName val="0"/>
          <c:showPercent val="0"/>
          <c:showBubbleSize val="0"/>
        </c:dLbls>
        <c:gapWidth val="150"/>
        <c:shape val="box"/>
        <c:axId val="623430760"/>
        <c:axId val="623424856"/>
        <c:axId val="0"/>
      </c:bar3DChart>
      <c:catAx>
        <c:axId val="6234307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3424856"/>
        <c:crosses val="autoZero"/>
        <c:auto val="1"/>
        <c:lblAlgn val="ctr"/>
        <c:lblOffset val="100"/>
        <c:noMultiLvlLbl val="0"/>
      </c:catAx>
      <c:valAx>
        <c:axId val="623424856"/>
        <c:scaling>
          <c:orientation val="minMax"/>
          <c:max val="2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3430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RISCO RESIDUAL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Resumo!$G$6</c:f>
              <c:strCache>
                <c:ptCount val="1"/>
                <c:pt idx="0">
                  <c:v>TOTAL</c:v>
                </c:pt>
              </c:strCache>
            </c:strRef>
          </c:tx>
          <c:spPr>
            <a:solidFill>
              <a:schemeClr val="accent1"/>
            </a:solidFill>
            <a:ln>
              <a:noFill/>
            </a:ln>
            <a:effectLst/>
            <a:sp3d/>
          </c:spPr>
          <c:invertIfNegative val="0"/>
          <c:dPt>
            <c:idx val="0"/>
            <c:invertIfNegative val="0"/>
            <c:bubble3D val="0"/>
            <c:spPr>
              <a:solidFill>
                <a:srgbClr val="C00000"/>
              </a:solidFill>
              <a:ln>
                <a:noFill/>
              </a:ln>
              <a:effectLst/>
              <a:sp3d/>
            </c:spPr>
            <c:extLst>
              <c:ext xmlns:c16="http://schemas.microsoft.com/office/drawing/2014/chart" uri="{C3380CC4-5D6E-409C-BE32-E72D297353CC}">
                <c16:uniqueId val="{00000002-D4CF-45F0-9AAA-BA0EF2FDBE20}"/>
              </c:ext>
            </c:extLst>
          </c:dPt>
          <c:dPt>
            <c:idx val="1"/>
            <c:invertIfNegative val="0"/>
            <c:bubble3D val="0"/>
            <c:spPr>
              <a:solidFill>
                <a:srgbClr val="FF0000"/>
              </a:solidFill>
              <a:ln>
                <a:noFill/>
              </a:ln>
              <a:effectLst/>
              <a:sp3d/>
            </c:spPr>
            <c:extLst>
              <c:ext xmlns:c16="http://schemas.microsoft.com/office/drawing/2014/chart" uri="{C3380CC4-5D6E-409C-BE32-E72D297353CC}">
                <c16:uniqueId val="{00000003-D4CF-45F0-9AAA-BA0EF2FDBE20}"/>
              </c:ext>
            </c:extLst>
          </c:dPt>
          <c:dPt>
            <c:idx val="2"/>
            <c:invertIfNegative val="0"/>
            <c:bubble3D val="0"/>
            <c:spPr>
              <a:solidFill>
                <a:srgbClr val="FFC000"/>
              </a:solidFill>
              <a:ln>
                <a:noFill/>
              </a:ln>
              <a:effectLst/>
              <a:sp3d/>
            </c:spPr>
            <c:extLst>
              <c:ext xmlns:c16="http://schemas.microsoft.com/office/drawing/2014/chart" uri="{C3380CC4-5D6E-409C-BE32-E72D297353CC}">
                <c16:uniqueId val="{00000004-D4CF-45F0-9AAA-BA0EF2FDBE20}"/>
              </c:ext>
            </c:extLst>
          </c:dPt>
          <c:dPt>
            <c:idx val="3"/>
            <c:invertIfNegative val="0"/>
            <c:bubble3D val="0"/>
            <c:spPr>
              <a:solidFill>
                <a:srgbClr val="00B050"/>
              </a:solidFill>
              <a:ln>
                <a:noFill/>
              </a:ln>
              <a:effectLst/>
              <a:sp3d/>
            </c:spPr>
            <c:extLst>
              <c:ext xmlns:c16="http://schemas.microsoft.com/office/drawing/2014/chart" uri="{C3380CC4-5D6E-409C-BE32-E72D297353CC}">
                <c16:uniqueId val="{00000005-D4CF-45F0-9AAA-BA0EF2FDBE20}"/>
              </c:ext>
            </c:extLst>
          </c:dPt>
          <c:dPt>
            <c:idx val="4"/>
            <c:invertIfNegative val="0"/>
            <c:bubble3D val="0"/>
            <c:spPr>
              <a:solidFill>
                <a:srgbClr val="92D050"/>
              </a:solidFill>
              <a:ln>
                <a:noFill/>
              </a:ln>
              <a:effectLst/>
              <a:sp3d/>
            </c:spPr>
            <c:extLst>
              <c:ext xmlns:c16="http://schemas.microsoft.com/office/drawing/2014/chart" uri="{C3380CC4-5D6E-409C-BE32-E72D297353CC}">
                <c16:uniqueId val="{00000008-EF32-4EB6-801F-3E1E5F4B72F7}"/>
              </c:ext>
            </c:extLst>
          </c:dPt>
          <c:cat>
            <c:strRef>
              <c:f>Resumo!$F$7:$F$11</c:f>
              <c:strCache>
                <c:ptCount val="5"/>
                <c:pt idx="0">
                  <c:v>Muito Alto</c:v>
                </c:pt>
                <c:pt idx="1">
                  <c:v>Alto</c:v>
                </c:pt>
                <c:pt idx="2">
                  <c:v>Médio</c:v>
                </c:pt>
                <c:pt idx="3">
                  <c:v>Baixo</c:v>
                </c:pt>
                <c:pt idx="4">
                  <c:v>Muito Baixo</c:v>
                </c:pt>
              </c:strCache>
            </c:strRef>
          </c:cat>
          <c:val>
            <c:numRef>
              <c:f>Resumo!$G$7:$G$11</c:f>
              <c:numCache>
                <c:formatCode>General</c:formatCode>
                <c:ptCount val="5"/>
                <c:pt idx="0">
                  <c:v>0</c:v>
                </c:pt>
                <c:pt idx="1">
                  <c:v>67</c:v>
                </c:pt>
                <c:pt idx="2">
                  <c:v>24</c:v>
                </c:pt>
                <c:pt idx="3">
                  <c:v>0</c:v>
                </c:pt>
                <c:pt idx="4">
                  <c:v>0</c:v>
                </c:pt>
              </c:numCache>
            </c:numRef>
          </c:val>
          <c:extLst>
            <c:ext xmlns:c16="http://schemas.microsoft.com/office/drawing/2014/chart" uri="{C3380CC4-5D6E-409C-BE32-E72D297353CC}">
              <c16:uniqueId val="{00000000-D4CF-45F0-9AAA-BA0EF2FDBE20}"/>
            </c:ext>
          </c:extLst>
        </c:ser>
        <c:dLbls>
          <c:showLegendKey val="0"/>
          <c:showVal val="0"/>
          <c:showCatName val="0"/>
          <c:showSerName val="0"/>
          <c:showPercent val="0"/>
          <c:showBubbleSize val="0"/>
        </c:dLbls>
        <c:gapWidth val="150"/>
        <c:shape val="box"/>
        <c:axId val="778037728"/>
        <c:axId val="778028872"/>
        <c:axId val="0"/>
      </c:bar3DChart>
      <c:catAx>
        <c:axId val="77803772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8028872"/>
        <c:crosses val="autoZero"/>
        <c:auto val="1"/>
        <c:lblAlgn val="ctr"/>
        <c:lblOffset val="100"/>
        <c:noMultiLvlLbl val="0"/>
      </c:catAx>
      <c:valAx>
        <c:axId val="778028872"/>
        <c:scaling>
          <c:orientation val="minMax"/>
          <c:max val="2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80377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1560285</xdr:colOff>
      <xdr:row>12</xdr:row>
      <xdr:rowOff>176893</xdr:rowOff>
    </xdr:from>
    <xdr:to>
      <xdr:col>4</xdr:col>
      <xdr:colOff>340178</xdr:colOff>
      <xdr:row>24</xdr:row>
      <xdr:rowOff>0</xdr:rowOff>
    </xdr:to>
    <xdr:graphicFrame macro="">
      <xdr:nvGraphicFramePr>
        <xdr:cNvPr id="2" name="Gráfico 1">
          <a:extLst>
            <a:ext uri="{FF2B5EF4-FFF2-40B4-BE49-F238E27FC236}">
              <a16:creationId xmlns:a16="http://schemas.microsoft.com/office/drawing/2014/main" id="{CFCCC33D-312D-4935-AA59-CB74B7DA54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916216</xdr:colOff>
      <xdr:row>12</xdr:row>
      <xdr:rowOff>151190</xdr:rowOff>
    </xdr:from>
    <xdr:to>
      <xdr:col>7</xdr:col>
      <xdr:colOff>530680</xdr:colOff>
      <xdr:row>24</xdr:row>
      <xdr:rowOff>0</xdr:rowOff>
    </xdr:to>
    <xdr:graphicFrame macro="">
      <xdr:nvGraphicFramePr>
        <xdr:cNvPr id="3" name="Gráfico 2">
          <a:extLst>
            <a:ext uri="{FF2B5EF4-FFF2-40B4-BE49-F238E27FC236}">
              <a16:creationId xmlns:a16="http://schemas.microsoft.com/office/drawing/2014/main" id="{550736BE-DE9C-4F9F-98B3-5F699770B8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285750</xdr:colOff>
      <xdr:row>1</xdr:row>
      <xdr:rowOff>163286</xdr:rowOff>
    </xdr:from>
    <xdr:to>
      <xdr:col>4</xdr:col>
      <xdr:colOff>870857</xdr:colOff>
      <xdr:row>3</xdr:row>
      <xdr:rowOff>27214</xdr:rowOff>
    </xdr:to>
    <xdr:sp macro="" textlink="">
      <xdr:nvSpPr>
        <xdr:cNvPr id="4" name="Flecha: a la derecha 3">
          <a:extLst>
            <a:ext uri="{FF2B5EF4-FFF2-40B4-BE49-F238E27FC236}">
              <a16:creationId xmlns:a16="http://schemas.microsoft.com/office/drawing/2014/main" id="{0C63A79C-BEDF-44E7-BB74-56242FCB131E}"/>
            </a:ext>
          </a:extLst>
        </xdr:cNvPr>
        <xdr:cNvSpPr/>
      </xdr:nvSpPr>
      <xdr:spPr>
        <a:xfrm>
          <a:off x="9307286" y="1047750"/>
          <a:ext cx="585107" cy="299357"/>
        </a:xfrm>
        <a:prstGeom prst="rightArrow">
          <a:avLst/>
        </a:prstGeom>
        <a:solidFill>
          <a:srgbClr val="E63E3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60B04-582E-444D-A65D-6998C1B970E1}">
  <sheetPr codeName="Sheet1"/>
  <dimension ref="A2:X53"/>
  <sheetViews>
    <sheetView showGridLines="0" topLeftCell="E5" zoomScale="85" zoomScaleNormal="85" workbookViewId="0">
      <selection activeCell="I12" sqref="I12"/>
    </sheetView>
  </sheetViews>
  <sheetFormatPr defaultColWidth="14.42578125" defaultRowHeight="13.5"/>
  <cols>
    <col min="1" max="1" width="64.7109375" style="14" customWidth="1"/>
    <col min="2" max="2" width="19.7109375" style="34" customWidth="1"/>
    <col min="3" max="3" width="17.7109375" style="14" customWidth="1"/>
    <col min="4" max="4" width="79.5703125" style="15" customWidth="1"/>
    <col min="5" max="5" width="7.42578125" style="14" customWidth="1"/>
    <col min="6" max="6" width="63.5703125" style="14" customWidth="1"/>
    <col min="7" max="7" width="31" style="34" customWidth="1"/>
    <col min="8" max="8" width="28.42578125" style="34" customWidth="1"/>
    <col min="9" max="9" width="92.42578125" style="14" customWidth="1"/>
    <col min="10" max="28" width="10.5703125" style="14" customWidth="1"/>
    <col min="29" max="16384" width="14.42578125" style="14"/>
  </cols>
  <sheetData>
    <row r="2" spans="1:10">
      <c r="E2" s="69"/>
    </row>
    <row r="3" spans="1:10">
      <c r="E3" s="69"/>
    </row>
    <row r="4" spans="1:10">
      <c r="E4" s="69"/>
    </row>
    <row r="5" spans="1:10" ht="57" customHeight="1">
      <c r="A5" s="167" t="s">
        <v>0</v>
      </c>
      <c r="B5" s="167"/>
      <c r="C5" s="167"/>
      <c r="D5" s="167"/>
      <c r="E5" s="70"/>
      <c r="F5" s="21"/>
      <c r="G5" s="31"/>
      <c r="H5" s="31"/>
      <c r="I5" s="20"/>
    </row>
    <row r="6" spans="1:10" ht="13.15" customHeight="1">
      <c r="A6" s="160" t="s">
        <v>1</v>
      </c>
      <c r="B6" s="160"/>
      <c r="C6" s="160"/>
      <c r="D6" s="160"/>
      <c r="E6" s="70"/>
      <c r="F6" s="160" t="s">
        <v>2</v>
      </c>
      <c r="G6" s="160"/>
      <c r="H6" s="160"/>
      <c r="I6" s="160"/>
    </row>
    <row r="7" spans="1:10" ht="14.25">
      <c r="A7" s="36"/>
      <c r="B7" s="44"/>
      <c r="C7" s="36"/>
      <c r="D7" s="36"/>
      <c r="E7" s="70"/>
      <c r="F7" s="36"/>
      <c r="G7" s="36"/>
      <c r="H7" s="36"/>
      <c r="I7" s="36"/>
    </row>
    <row r="8" spans="1:10" ht="14.25" customHeight="1">
      <c r="A8" s="161" t="s">
        <v>3</v>
      </c>
      <c r="B8" s="162"/>
      <c r="C8" s="162"/>
      <c r="D8" s="162"/>
      <c r="E8" s="70"/>
      <c r="F8" s="161" t="s">
        <v>4</v>
      </c>
      <c r="G8" s="162"/>
      <c r="H8" s="162"/>
      <c r="I8" s="162"/>
    </row>
    <row r="9" spans="1:10">
      <c r="A9" s="163" t="s">
        <v>5</v>
      </c>
      <c r="B9" s="163"/>
      <c r="C9" s="163"/>
      <c r="D9" s="163"/>
      <c r="E9" s="71"/>
      <c r="F9" s="163" t="s">
        <v>5</v>
      </c>
      <c r="G9" s="163"/>
      <c r="H9" s="163"/>
      <c r="I9" s="163"/>
    </row>
    <row r="10" spans="1:10" s="18" customFormat="1">
      <c r="A10" s="19" t="s">
        <v>6</v>
      </c>
      <c r="B10" s="33" t="s">
        <v>7</v>
      </c>
      <c r="C10" s="19" t="s">
        <v>8</v>
      </c>
      <c r="D10" s="19" t="s">
        <v>9</v>
      </c>
      <c r="E10" s="71"/>
      <c r="F10" s="33" t="s">
        <v>10</v>
      </c>
      <c r="G10" s="33" t="s">
        <v>7</v>
      </c>
      <c r="H10" s="33" t="s">
        <v>8</v>
      </c>
      <c r="I10" s="33" t="s">
        <v>9</v>
      </c>
    </row>
    <row r="11" spans="1:10" ht="66" customHeight="1">
      <c r="A11" s="57" t="s">
        <v>11</v>
      </c>
      <c r="B11" s="58" t="s">
        <v>12</v>
      </c>
      <c r="C11" s="59" t="s">
        <v>13</v>
      </c>
      <c r="D11" s="60" t="s">
        <v>14</v>
      </c>
      <c r="E11" s="71"/>
      <c r="F11" s="57" t="s">
        <v>15</v>
      </c>
      <c r="G11" s="58" t="s">
        <v>16</v>
      </c>
      <c r="H11" s="67" t="s">
        <v>13</v>
      </c>
      <c r="I11" s="59" t="s">
        <v>17</v>
      </c>
      <c r="J11" s="27"/>
    </row>
    <row r="12" spans="1:10" ht="74.650000000000006" customHeight="1">
      <c r="A12" s="61" t="s">
        <v>18</v>
      </c>
      <c r="B12" s="58" t="s">
        <v>12</v>
      </c>
      <c r="C12" s="59" t="s">
        <v>19</v>
      </c>
      <c r="D12" s="59" t="s">
        <v>20</v>
      </c>
      <c r="E12" s="71"/>
      <c r="F12" s="57" t="s">
        <v>21</v>
      </c>
      <c r="G12" s="58" t="s">
        <v>16</v>
      </c>
      <c r="H12" s="67" t="s">
        <v>13</v>
      </c>
      <c r="I12" s="59" t="s">
        <v>22</v>
      </c>
    </row>
    <row r="13" spans="1:10" ht="68.25">
      <c r="A13" s="57" t="s">
        <v>23</v>
      </c>
      <c r="B13" s="58" t="s">
        <v>12</v>
      </c>
      <c r="C13" s="59" t="s">
        <v>13</v>
      </c>
      <c r="D13" s="59" t="s">
        <v>24</v>
      </c>
      <c r="E13" s="71"/>
      <c r="F13" s="68" t="s">
        <v>25</v>
      </c>
      <c r="G13" s="58" t="s">
        <v>16</v>
      </c>
      <c r="H13" s="67" t="s">
        <v>13</v>
      </c>
      <c r="I13" s="60" t="s">
        <v>26</v>
      </c>
    </row>
    <row r="14" spans="1:10" ht="81.75">
      <c r="A14" s="57" t="s">
        <v>27</v>
      </c>
      <c r="B14" s="58" t="s">
        <v>12</v>
      </c>
      <c r="C14" s="59" t="s">
        <v>19</v>
      </c>
      <c r="D14" s="59" t="s">
        <v>28</v>
      </c>
      <c r="E14" s="71"/>
      <c r="F14" s="57" t="s">
        <v>29</v>
      </c>
      <c r="G14" s="58" t="s">
        <v>16</v>
      </c>
      <c r="H14" s="67" t="s">
        <v>30</v>
      </c>
      <c r="I14" s="59" t="s">
        <v>31</v>
      </c>
    </row>
    <row r="15" spans="1:10" ht="53.45" customHeight="1">
      <c r="A15" s="101" t="s">
        <v>32</v>
      </c>
      <c r="B15" s="58" t="s">
        <v>12</v>
      </c>
      <c r="C15" s="59" t="s">
        <v>19</v>
      </c>
      <c r="D15" s="59" t="s">
        <v>33</v>
      </c>
      <c r="E15" s="71"/>
      <c r="F15" s="164" t="s">
        <v>34</v>
      </c>
      <c r="G15" s="165"/>
      <c r="H15" s="165"/>
      <c r="I15" s="166"/>
    </row>
    <row r="16" spans="1:10" ht="81.75">
      <c r="A16" s="62" t="s">
        <v>35</v>
      </c>
      <c r="B16" s="58" t="s">
        <v>12</v>
      </c>
      <c r="C16" s="59" t="s">
        <v>13</v>
      </c>
      <c r="D16" s="63" t="s">
        <v>36</v>
      </c>
      <c r="E16" s="71"/>
      <c r="F16" s="65" t="s">
        <v>37</v>
      </c>
      <c r="G16" s="58" t="s">
        <v>16</v>
      </c>
      <c r="H16" s="67" t="s">
        <v>19</v>
      </c>
      <c r="I16" s="65" t="s">
        <v>38</v>
      </c>
    </row>
    <row r="17" spans="1:24">
      <c r="E17" s="71"/>
      <c r="J17" s="17"/>
      <c r="K17" s="17"/>
      <c r="L17" s="17"/>
      <c r="M17" s="17"/>
      <c r="N17" s="17"/>
      <c r="O17" s="17"/>
      <c r="P17" s="17"/>
      <c r="Q17" s="17"/>
      <c r="R17" s="17"/>
      <c r="S17" s="17"/>
      <c r="T17" s="17"/>
      <c r="U17" s="17"/>
      <c r="V17" s="17"/>
      <c r="W17" s="17"/>
      <c r="X17" s="17"/>
    </row>
    <row r="18" spans="1:24">
      <c r="A18" s="168" t="s">
        <v>34</v>
      </c>
      <c r="B18" s="168"/>
      <c r="C18" s="168"/>
      <c r="D18" s="168"/>
      <c r="E18" s="71"/>
      <c r="I18" s="26"/>
    </row>
    <row r="19" spans="1:24" s="17" customFormat="1" ht="87" customHeight="1">
      <c r="A19" s="64" t="s">
        <v>39</v>
      </c>
      <c r="B19" s="153" t="s">
        <v>12</v>
      </c>
      <c r="C19" s="153"/>
      <c r="D19" s="65" t="s">
        <v>40</v>
      </c>
      <c r="E19" s="71"/>
      <c r="F19" s="26"/>
      <c r="G19" s="35"/>
      <c r="H19" s="35"/>
      <c r="I19" s="14"/>
      <c r="J19" s="14"/>
      <c r="K19" s="14"/>
      <c r="L19" s="14"/>
      <c r="M19" s="14"/>
      <c r="N19" s="14"/>
      <c r="O19" s="14"/>
      <c r="P19" s="14"/>
      <c r="Q19" s="14"/>
      <c r="R19" s="14"/>
      <c r="S19" s="14"/>
      <c r="T19" s="14"/>
      <c r="U19" s="14"/>
      <c r="V19" s="14"/>
      <c r="W19" s="14"/>
      <c r="X19" s="14"/>
    </row>
    <row r="20" spans="1:24" ht="57.75" customHeight="1">
      <c r="A20" s="66" t="s">
        <v>41</v>
      </c>
      <c r="B20" s="153" t="s">
        <v>12</v>
      </c>
      <c r="C20" s="153"/>
      <c r="D20" s="65" t="s">
        <v>42</v>
      </c>
      <c r="E20" s="71"/>
    </row>
    <row r="21" spans="1:24">
      <c r="A21" s="28"/>
      <c r="B21" s="43"/>
      <c r="C21" s="15"/>
      <c r="D21" s="51"/>
      <c r="E21" s="71"/>
    </row>
    <row r="22" spans="1:24">
      <c r="A22" s="154" t="s">
        <v>43</v>
      </c>
      <c r="B22" s="155"/>
      <c r="C22" s="155"/>
      <c r="D22" s="156"/>
      <c r="E22" s="29"/>
      <c r="F22" s="29"/>
      <c r="G22" s="30"/>
      <c r="H22" s="30"/>
    </row>
    <row r="23" spans="1:24">
      <c r="A23" s="157" t="s">
        <v>44</v>
      </c>
      <c r="B23" s="158"/>
      <c r="C23" s="158"/>
      <c r="D23" s="159"/>
      <c r="E23" s="29"/>
      <c r="F23" s="29"/>
      <c r="G23" s="30"/>
      <c r="H23" s="30"/>
    </row>
    <row r="24" spans="1:24" ht="60.6" customHeight="1">
      <c r="A24" s="72" t="s">
        <v>45</v>
      </c>
      <c r="B24" s="169" t="s">
        <v>46</v>
      </c>
      <c r="C24" s="169"/>
      <c r="D24" s="169"/>
      <c r="E24" s="177"/>
      <c r="F24" s="177"/>
      <c r="G24" s="30"/>
      <c r="H24" s="30"/>
    </row>
    <row r="25" spans="1:24" ht="67.900000000000006" customHeight="1">
      <c r="A25" s="72" t="s">
        <v>47</v>
      </c>
      <c r="B25" s="169" t="s">
        <v>48</v>
      </c>
      <c r="C25" s="169"/>
      <c r="D25" s="169"/>
      <c r="E25" s="177"/>
      <c r="F25" s="177"/>
      <c r="G25" s="30"/>
      <c r="H25" s="30"/>
    </row>
    <row r="26" spans="1:24" ht="114.6" customHeight="1">
      <c r="A26" s="72" t="s">
        <v>49</v>
      </c>
      <c r="B26" s="169" t="s">
        <v>50</v>
      </c>
      <c r="C26" s="169"/>
      <c r="D26" s="169"/>
      <c r="E26" s="177"/>
      <c r="F26" s="177"/>
      <c r="G26" s="30"/>
      <c r="H26" s="30"/>
    </row>
    <row r="27" spans="1:24" ht="75.599999999999994" customHeight="1">
      <c r="A27" s="74" t="s">
        <v>51</v>
      </c>
      <c r="B27" s="178" t="s">
        <v>52</v>
      </c>
      <c r="C27" s="178"/>
      <c r="D27" s="178"/>
      <c r="E27" s="177"/>
      <c r="F27" s="177"/>
      <c r="G27" s="30"/>
      <c r="H27" s="30"/>
    </row>
    <row r="28" spans="1:24" ht="74.45" customHeight="1">
      <c r="A28" s="72" t="s">
        <v>53</v>
      </c>
      <c r="B28" s="169" t="s">
        <v>54</v>
      </c>
      <c r="C28" s="169"/>
      <c r="D28" s="169"/>
      <c r="E28" s="177"/>
      <c r="F28" s="177"/>
      <c r="G28" s="30"/>
      <c r="H28" s="30"/>
    </row>
    <row r="29" spans="1:24" ht="63" customHeight="1">
      <c r="A29" s="72" t="s">
        <v>55</v>
      </c>
      <c r="B29" s="169" t="s">
        <v>56</v>
      </c>
      <c r="C29" s="169"/>
      <c r="D29" s="169"/>
      <c r="E29" s="177"/>
      <c r="F29" s="177"/>
      <c r="G29" s="30"/>
      <c r="H29" s="30"/>
    </row>
    <row r="30" spans="1:24" ht="63.6" customHeight="1">
      <c r="A30" s="72" t="s">
        <v>57</v>
      </c>
      <c r="B30" s="179" t="s">
        <v>58</v>
      </c>
      <c r="C30" s="179"/>
      <c r="D30" s="179"/>
      <c r="E30" s="177"/>
      <c r="F30" s="177"/>
      <c r="G30" s="30"/>
      <c r="H30" s="30"/>
    </row>
    <row r="31" spans="1:24" ht="69" customHeight="1">
      <c r="A31" s="72" t="s">
        <v>59</v>
      </c>
      <c r="B31" s="169" t="s">
        <v>60</v>
      </c>
      <c r="C31" s="169"/>
      <c r="D31" s="169"/>
      <c r="E31" s="177"/>
      <c r="F31" s="177"/>
      <c r="G31" s="30"/>
      <c r="H31" s="30"/>
    </row>
    <row r="32" spans="1:24" ht="62.45" customHeight="1">
      <c r="A32" s="72" t="s">
        <v>61</v>
      </c>
      <c r="B32" s="169" t="s">
        <v>62</v>
      </c>
      <c r="C32" s="169"/>
      <c r="D32" s="169"/>
      <c r="E32" s="177"/>
      <c r="F32" s="177"/>
      <c r="G32" s="30"/>
      <c r="H32" s="30"/>
    </row>
    <row r="33" spans="1:8" ht="85.9" customHeight="1">
      <c r="A33" s="72" t="s">
        <v>63</v>
      </c>
      <c r="B33" s="169" t="s">
        <v>64</v>
      </c>
      <c r="C33" s="169"/>
      <c r="D33" s="169"/>
      <c r="E33" s="177"/>
      <c r="F33" s="177"/>
      <c r="G33" s="30"/>
      <c r="H33" s="30"/>
    </row>
    <row r="34" spans="1:8" ht="61.15" customHeight="1">
      <c r="A34" s="72" t="s">
        <v>65</v>
      </c>
      <c r="B34" s="169" t="s">
        <v>66</v>
      </c>
      <c r="C34" s="169"/>
      <c r="D34" s="169"/>
      <c r="E34" s="177"/>
      <c r="F34" s="177"/>
      <c r="G34" s="30"/>
      <c r="H34" s="30"/>
    </row>
    <row r="35" spans="1:8" ht="51" customHeight="1">
      <c r="A35" s="72" t="s">
        <v>67</v>
      </c>
      <c r="B35" s="169" t="s">
        <v>68</v>
      </c>
      <c r="C35" s="169"/>
      <c r="D35" s="169"/>
      <c r="E35" s="177"/>
      <c r="F35" s="177"/>
      <c r="G35" s="30"/>
      <c r="H35" s="30"/>
    </row>
    <row r="36" spans="1:8" ht="70.150000000000006" customHeight="1">
      <c r="A36" s="72" t="s">
        <v>69</v>
      </c>
      <c r="B36" s="169" t="s">
        <v>70</v>
      </c>
      <c r="C36" s="169"/>
      <c r="D36" s="169"/>
      <c r="E36" s="177"/>
      <c r="F36" s="177"/>
      <c r="G36" s="30"/>
      <c r="H36" s="30"/>
    </row>
    <row r="37" spans="1:8" ht="70.900000000000006" customHeight="1">
      <c r="A37" s="72" t="s">
        <v>71</v>
      </c>
      <c r="B37" s="169" t="s">
        <v>72</v>
      </c>
      <c r="C37" s="169"/>
      <c r="D37" s="169"/>
      <c r="E37" s="177"/>
      <c r="F37" s="177"/>
      <c r="G37" s="30"/>
      <c r="H37" s="30"/>
    </row>
    <row r="38" spans="1:8" ht="64.900000000000006" customHeight="1">
      <c r="A38" s="72" t="s">
        <v>73</v>
      </c>
      <c r="B38" s="169" t="s">
        <v>74</v>
      </c>
      <c r="C38" s="169"/>
      <c r="D38" s="169"/>
      <c r="E38" s="177"/>
      <c r="F38" s="177"/>
      <c r="G38" s="30"/>
      <c r="H38" s="30"/>
    </row>
    <row r="39" spans="1:8" ht="68.650000000000006" customHeight="1">
      <c r="A39" s="72" t="s">
        <v>75</v>
      </c>
      <c r="B39" s="169" t="s">
        <v>76</v>
      </c>
      <c r="C39" s="169"/>
      <c r="D39" s="169"/>
      <c r="E39" s="177"/>
      <c r="F39" s="177"/>
      <c r="G39" s="30"/>
      <c r="H39" s="30"/>
    </row>
    <row r="40" spans="1:8" ht="123.6" customHeight="1">
      <c r="A40" s="73" t="s">
        <v>77</v>
      </c>
      <c r="B40" s="170" t="s">
        <v>78</v>
      </c>
      <c r="C40" s="171"/>
      <c r="D40" s="172"/>
      <c r="E40" s="173" t="s">
        <v>79</v>
      </c>
      <c r="F40" s="174"/>
      <c r="G40" s="30"/>
      <c r="H40" s="30"/>
    </row>
    <row r="41" spans="1:8" ht="100.9" customHeight="1">
      <c r="A41" s="73" t="s">
        <v>80</v>
      </c>
      <c r="B41" s="170" t="s">
        <v>81</v>
      </c>
      <c r="C41" s="171"/>
      <c r="D41" s="172"/>
      <c r="E41" s="175"/>
      <c r="F41" s="176"/>
      <c r="G41" s="30"/>
      <c r="H41" s="30"/>
    </row>
    <row r="42" spans="1:8" ht="52.15" customHeight="1">
      <c r="A42" s="16"/>
      <c r="G42" s="30"/>
      <c r="H42" s="30"/>
    </row>
    <row r="43" spans="1:8" ht="12.6" customHeight="1">
      <c r="A43" s="180" t="s">
        <v>82</v>
      </c>
      <c r="B43" s="181"/>
      <c r="C43" s="181"/>
      <c r="D43" s="181"/>
      <c r="E43" s="181"/>
      <c r="G43" s="31"/>
      <c r="H43" s="31"/>
    </row>
    <row r="44" spans="1:8" ht="92.45" customHeight="1">
      <c r="A44" s="182" t="s">
        <v>83</v>
      </c>
      <c r="B44" s="184" t="s">
        <v>84</v>
      </c>
      <c r="C44" s="184"/>
      <c r="D44" s="184"/>
      <c r="E44" s="184"/>
    </row>
    <row r="45" spans="1:8" ht="409.15" customHeight="1">
      <c r="A45" s="182"/>
      <c r="B45" s="185" t="s">
        <v>85</v>
      </c>
      <c r="C45" s="185"/>
      <c r="D45" s="185"/>
      <c r="E45" s="185"/>
    </row>
    <row r="46" spans="1:8" ht="136.9" customHeight="1">
      <c r="A46" s="183"/>
      <c r="B46" s="186" t="s">
        <v>86</v>
      </c>
      <c r="C46" s="187"/>
      <c r="D46" s="187"/>
      <c r="E46" s="188"/>
    </row>
    <row r="48" spans="1:8">
      <c r="A48" s="180" t="s">
        <v>87</v>
      </c>
      <c r="B48" s="181"/>
      <c r="C48" s="181"/>
      <c r="D48" s="181"/>
      <c r="E48" s="181"/>
    </row>
    <row r="49" spans="1:5" ht="100.9" customHeight="1">
      <c r="A49" s="196" t="s">
        <v>88</v>
      </c>
      <c r="B49" s="170" t="s">
        <v>89</v>
      </c>
      <c r="C49" s="171"/>
      <c r="D49" s="171"/>
      <c r="E49" s="172"/>
    </row>
    <row r="50" spans="1:5" ht="169.15" customHeight="1">
      <c r="A50" s="197"/>
      <c r="B50" s="170" t="s">
        <v>90</v>
      </c>
      <c r="C50" s="171"/>
      <c r="D50" s="171"/>
      <c r="E50" s="172"/>
    </row>
    <row r="51" spans="1:5" ht="46.9" customHeight="1">
      <c r="A51" s="73" t="s">
        <v>77</v>
      </c>
      <c r="B51" s="198" t="s">
        <v>91</v>
      </c>
      <c r="C51" s="198"/>
      <c r="D51" s="198"/>
      <c r="E51" s="198"/>
    </row>
    <row r="52" spans="1:5" ht="64.150000000000006" customHeight="1">
      <c r="A52" s="189" t="s">
        <v>92</v>
      </c>
      <c r="B52" s="190" t="s">
        <v>93</v>
      </c>
      <c r="C52" s="191"/>
      <c r="D52" s="191"/>
      <c r="E52" s="192"/>
    </row>
    <row r="53" spans="1:5" ht="68.45" customHeight="1">
      <c r="A53" s="189"/>
      <c r="B53" s="193" t="s">
        <v>94</v>
      </c>
      <c r="C53" s="194"/>
      <c r="D53" s="194"/>
      <c r="E53" s="195"/>
    </row>
  </sheetData>
  <sheetProtection algorithmName="SHA-512" hashValue="TFBQiMHJOyqTjRTviwSNGx+9Q3YrY2ahUlLpEh8xwqsA2Y3Eg1m/CSWyjSrUu/9EMtEUeu5z1Ar7lVzPNkv62g==" saltValue="PmPLJmQRPiD7vnwW2mwGPw==" spinCount="100000" sheet="1" objects="1" scenarios="1" selectLockedCells="1" selectUnlockedCells="1"/>
  <mergeCells count="47">
    <mergeCell ref="A52:A53"/>
    <mergeCell ref="B52:E52"/>
    <mergeCell ref="B53:E53"/>
    <mergeCell ref="A48:E48"/>
    <mergeCell ref="A49:A50"/>
    <mergeCell ref="B49:E49"/>
    <mergeCell ref="B50:E50"/>
    <mergeCell ref="B51:E51"/>
    <mergeCell ref="A43:E43"/>
    <mergeCell ref="A44:A46"/>
    <mergeCell ref="B44:E44"/>
    <mergeCell ref="B45:E45"/>
    <mergeCell ref="B46:E46"/>
    <mergeCell ref="B39:D39"/>
    <mergeCell ref="B40:D40"/>
    <mergeCell ref="E40:F40"/>
    <mergeCell ref="B41:D41"/>
    <mergeCell ref="E41:F41"/>
    <mergeCell ref="E24:F39"/>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 ref="B38:D38"/>
    <mergeCell ref="A5:D5"/>
    <mergeCell ref="A6:D6"/>
    <mergeCell ref="A9:D9"/>
    <mergeCell ref="A18:D18"/>
    <mergeCell ref="B19:C19"/>
    <mergeCell ref="B20:C20"/>
    <mergeCell ref="A22:D22"/>
    <mergeCell ref="A23:D23"/>
    <mergeCell ref="F6:I6"/>
    <mergeCell ref="A8:D8"/>
    <mergeCell ref="F8:I8"/>
    <mergeCell ref="F9:I9"/>
    <mergeCell ref="F15:I15"/>
  </mergeCells>
  <dataValidations count="3">
    <dataValidation type="list" allowBlank="1" showInputMessage="1" showErrorMessage="1" sqref="C21" xr:uid="{5983BEB6-1943-455E-B2B6-37C09244842E}">
      <formula1>"ORGANIZACIÓN, DEPARTAMENTO, PROCESO"</formula1>
    </dataValidation>
    <dataValidation type="list" allowBlank="1" showInputMessage="1" showErrorMessage="1" sqref="C11" xr:uid="{2EB21AEA-7C40-497D-A215-85A878494327}">
      <formula1>"ORGANIZACÃO, DEPARTAMENTO, PROCESSO"</formula1>
    </dataValidation>
    <dataValidation type="list" allowBlank="1" showInputMessage="1" showErrorMessage="1" sqref="H11:H14 C12:C16" xr:uid="{A99DA640-A6C9-498F-BE07-994AD4614A19}">
      <formula1>"ORGANIZAÇÃO, DEPARTAMENTO, PROCESSO"</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62BBA-FFE3-41D3-BBDC-A3420BE16610}">
  <sheetPr codeName="Sheet2">
    <pageSetUpPr fitToPage="1"/>
  </sheetPr>
  <dimension ref="A1:E19"/>
  <sheetViews>
    <sheetView showGridLines="0" topLeftCell="A3" zoomScale="60" zoomScaleNormal="60" workbookViewId="0">
      <selection activeCell="E6" sqref="E6"/>
    </sheetView>
  </sheetViews>
  <sheetFormatPr defaultColWidth="21.28515625" defaultRowHeight="15"/>
  <cols>
    <col min="1" max="1" width="15.7109375" style="41" customWidth="1"/>
    <col min="2" max="2" width="35.7109375" style="41" customWidth="1"/>
    <col min="3" max="3" width="112" style="41" customWidth="1"/>
    <col min="4" max="4" width="44.7109375" style="41" customWidth="1"/>
    <col min="5" max="5" width="81" style="41" customWidth="1"/>
  </cols>
  <sheetData>
    <row r="1" spans="1:5">
      <c r="A1" s="199" t="s">
        <v>95</v>
      </c>
      <c r="B1" s="199"/>
      <c r="C1" s="199"/>
      <c r="D1" s="199"/>
      <c r="E1" s="199"/>
    </row>
    <row r="2" spans="1:5" ht="15.75" thickBot="1">
      <c r="A2" s="199"/>
      <c r="B2" s="199"/>
      <c r="C2" s="199"/>
      <c r="D2" s="199"/>
      <c r="E2" s="199"/>
    </row>
    <row r="3" spans="1:5" ht="62.45" customHeight="1" thickBot="1">
      <c r="A3" s="39" t="s">
        <v>96</v>
      </c>
      <c r="B3" s="39" t="s">
        <v>97</v>
      </c>
      <c r="C3" s="39" t="s">
        <v>98</v>
      </c>
      <c r="D3" s="40" t="s">
        <v>99</v>
      </c>
      <c r="E3" s="39" t="s">
        <v>100</v>
      </c>
    </row>
    <row r="4" spans="1:5" ht="132.4" customHeight="1" thickBot="1">
      <c r="A4" s="46" t="s">
        <v>101</v>
      </c>
      <c r="B4" s="47" t="s">
        <v>102</v>
      </c>
      <c r="C4" s="49" t="s">
        <v>103</v>
      </c>
      <c r="D4" s="45" t="s">
        <v>104</v>
      </c>
      <c r="E4" s="42"/>
    </row>
    <row r="5" spans="1:5" ht="220.9" customHeight="1" thickBot="1">
      <c r="A5" s="46" t="s">
        <v>105</v>
      </c>
      <c r="B5" s="47" t="s">
        <v>106</v>
      </c>
      <c r="C5" s="48" t="s">
        <v>107</v>
      </c>
      <c r="D5" s="45" t="s">
        <v>104</v>
      </c>
      <c r="E5" s="42"/>
    </row>
    <row r="6" spans="1:5" ht="197.65" customHeight="1" thickBot="1">
      <c r="A6" s="46" t="s">
        <v>108</v>
      </c>
      <c r="B6" s="47" t="s">
        <v>109</v>
      </c>
      <c r="C6" s="48" t="s">
        <v>110</v>
      </c>
      <c r="D6" s="45" t="s">
        <v>104</v>
      </c>
      <c r="E6" s="42"/>
    </row>
    <row r="7" spans="1:5" ht="285.39999999999998" customHeight="1" thickBot="1">
      <c r="A7" s="46" t="s">
        <v>111</v>
      </c>
      <c r="B7" s="47" t="s">
        <v>51</v>
      </c>
      <c r="C7" s="50" t="s">
        <v>112</v>
      </c>
      <c r="D7" s="45" t="s">
        <v>104</v>
      </c>
      <c r="E7" s="42"/>
    </row>
    <row r="8" spans="1:5" ht="201.6" customHeight="1" thickBot="1">
      <c r="A8" s="46" t="s">
        <v>113</v>
      </c>
      <c r="B8" s="47" t="s">
        <v>53</v>
      </c>
      <c r="C8" s="50" t="s">
        <v>114</v>
      </c>
      <c r="D8" s="45" t="s">
        <v>104</v>
      </c>
      <c r="E8" s="42"/>
    </row>
    <row r="9" spans="1:5" ht="184.9" customHeight="1" thickBot="1">
      <c r="A9" s="46" t="s">
        <v>115</v>
      </c>
      <c r="B9" s="47" t="s">
        <v>116</v>
      </c>
      <c r="C9" s="50" t="s">
        <v>117</v>
      </c>
      <c r="D9" s="45" t="s">
        <v>104</v>
      </c>
      <c r="E9" s="42"/>
    </row>
    <row r="10" spans="1:5" ht="210.4" customHeight="1" thickBot="1">
      <c r="A10" s="46" t="s">
        <v>118</v>
      </c>
      <c r="B10" s="47" t="s">
        <v>119</v>
      </c>
      <c r="C10" s="50" t="s">
        <v>120</v>
      </c>
      <c r="D10" s="45" t="s">
        <v>104</v>
      </c>
      <c r="E10" s="42"/>
    </row>
    <row r="11" spans="1:5" ht="151.5" customHeight="1" thickBot="1">
      <c r="A11" s="46" t="s">
        <v>121</v>
      </c>
      <c r="B11" s="47" t="s">
        <v>122</v>
      </c>
      <c r="C11" s="50" t="s">
        <v>123</v>
      </c>
      <c r="D11" s="45" t="s">
        <v>104</v>
      </c>
      <c r="E11" s="42"/>
    </row>
    <row r="12" spans="1:5" ht="94.9" customHeight="1" thickBot="1">
      <c r="A12" s="46" t="s">
        <v>124</v>
      </c>
      <c r="B12" s="47" t="s">
        <v>125</v>
      </c>
      <c r="C12" s="50" t="s">
        <v>126</v>
      </c>
      <c r="D12" s="45" t="s">
        <v>127</v>
      </c>
      <c r="E12" s="42"/>
    </row>
    <row r="13" spans="1:5" ht="151.5" customHeight="1" thickBot="1">
      <c r="A13" s="46" t="s">
        <v>128</v>
      </c>
      <c r="B13" s="47" t="s">
        <v>129</v>
      </c>
      <c r="C13" s="50" t="s">
        <v>130</v>
      </c>
      <c r="D13" s="45" t="s">
        <v>127</v>
      </c>
      <c r="E13" s="42"/>
    </row>
    <row r="14" spans="1:5" ht="189.6" customHeight="1" thickBot="1">
      <c r="A14" s="46" t="s">
        <v>131</v>
      </c>
      <c r="B14" s="47" t="s">
        <v>132</v>
      </c>
      <c r="C14" s="50" t="s">
        <v>133</v>
      </c>
      <c r="D14" s="45" t="s">
        <v>127</v>
      </c>
      <c r="E14" s="42"/>
    </row>
    <row r="15" spans="1:5" ht="115.9" customHeight="1" thickBot="1">
      <c r="A15" s="46" t="s">
        <v>134</v>
      </c>
      <c r="B15" s="47" t="s">
        <v>135</v>
      </c>
      <c r="C15" s="50" t="s">
        <v>136</v>
      </c>
      <c r="D15" s="45" t="s">
        <v>104</v>
      </c>
      <c r="E15" s="42"/>
    </row>
    <row r="16" spans="1:5" ht="170.45" customHeight="1" thickBot="1">
      <c r="A16" s="46" t="s">
        <v>137</v>
      </c>
      <c r="B16" s="47" t="s">
        <v>138</v>
      </c>
      <c r="C16" s="50" t="s">
        <v>139</v>
      </c>
      <c r="D16" s="45" t="s">
        <v>104</v>
      </c>
      <c r="E16" s="42"/>
    </row>
    <row r="17" spans="1:5" ht="169.15" customHeight="1" thickBot="1">
      <c r="A17" s="46" t="s">
        <v>140</v>
      </c>
      <c r="B17" s="47" t="s">
        <v>71</v>
      </c>
      <c r="C17" s="46" t="s">
        <v>141</v>
      </c>
      <c r="D17" s="45" t="s">
        <v>104</v>
      </c>
      <c r="E17" s="42"/>
    </row>
    <row r="18" spans="1:5" ht="196.5" customHeight="1" thickBot="1">
      <c r="A18" s="46" t="s">
        <v>142</v>
      </c>
      <c r="B18" s="47" t="s">
        <v>73</v>
      </c>
      <c r="C18" s="49" t="s">
        <v>143</v>
      </c>
      <c r="D18" s="45" t="s">
        <v>104</v>
      </c>
      <c r="E18" s="42"/>
    </row>
    <row r="19" spans="1:5" ht="192.4" customHeight="1" thickBot="1">
      <c r="A19" s="46" t="s">
        <v>144</v>
      </c>
      <c r="B19" s="47" t="s">
        <v>106</v>
      </c>
      <c r="C19" s="49" t="s">
        <v>145</v>
      </c>
      <c r="D19" s="45" t="s">
        <v>104</v>
      </c>
      <c r="E19" s="42"/>
    </row>
  </sheetData>
  <sheetProtection algorithmName="SHA-512" hashValue="1aqzmAd/gdD3YKHTBHtAWaAodF0F4T0KbdxzSb6zFP5hPpbxsNlFrCwDdvsSbyW1tF4nzB1mdVCzt0kz4sV7Ew==" saltValue="YSdeFHGFKEKEUiuPFU88Cw==" spinCount="100000" sheet="1" objects="1" scenarios="1" selectLockedCells="1" selectUnlockedCells="1"/>
  <autoFilter ref="A3:E19" xr:uid="{C9E9000C-F36F-4DA3-963C-8FEAB7E60068}"/>
  <mergeCells count="1">
    <mergeCell ref="A1:E2"/>
  </mergeCells>
  <pageMargins left="0.7" right="0.7" top="0.75" bottom="0.75" header="0.3" footer="0.3"/>
  <pageSetup paperSize="9" scale="3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8EE5C3F-D4DF-4F39-B416-50C26F8B9486}">
          <x14:formula1>
            <xm:f>Sheet1!$A$1:$A$2</xm:f>
          </x14:formula1>
          <xm:sqref>D4:D19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4FD90-E76C-4FCA-BCA3-5513922BE077}">
  <sheetPr codeName="Sheet3"/>
  <dimension ref="A1:I353"/>
  <sheetViews>
    <sheetView showGridLines="0" topLeftCell="B1" zoomScale="70" zoomScaleNormal="70" workbookViewId="0">
      <selection activeCell="H11" sqref="H11"/>
    </sheetView>
  </sheetViews>
  <sheetFormatPr defaultColWidth="11.42578125" defaultRowHeight="16.5"/>
  <cols>
    <col min="1" max="1" width="88.28515625" style="56" bestFit="1" customWidth="1"/>
    <col min="2" max="2" width="27" style="56" customWidth="1"/>
    <col min="3" max="3" width="42.42578125" style="56" bestFit="1" customWidth="1"/>
    <col min="4" max="4" width="11.42578125" style="56"/>
    <col min="5" max="5" width="17" style="56" customWidth="1"/>
    <col min="6" max="6" width="42.42578125" style="56" bestFit="1" customWidth="1"/>
    <col min="7" max="7" width="11.42578125" style="56"/>
    <col min="8" max="8" width="14.7109375" style="56" customWidth="1"/>
    <col min="9" max="9" width="88.28515625" style="56" bestFit="1" customWidth="1"/>
    <col min="10" max="16384" width="11.42578125" style="56"/>
  </cols>
  <sheetData>
    <row r="1" spans="1:9" ht="33" customHeight="1">
      <c r="A1" s="205" t="s">
        <v>146</v>
      </c>
      <c r="B1" s="205"/>
      <c r="C1" s="205"/>
      <c r="D1" s="205"/>
      <c r="E1" s="205"/>
      <c r="F1" s="205"/>
      <c r="G1" s="205"/>
      <c r="H1" s="205"/>
      <c r="I1" s="205"/>
    </row>
    <row r="2" spans="1:9" ht="17.25" thickBot="1"/>
    <row r="3" spans="1:9" ht="15" customHeight="1" thickBot="1">
      <c r="A3" s="200" t="s">
        <v>147</v>
      </c>
      <c r="B3" s="201"/>
      <c r="C3" s="201"/>
      <c r="D3" s="202"/>
      <c r="F3" s="203" t="s">
        <v>148</v>
      </c>
      <c r="G3" s="204"/>
      <c r="H3" s="204"/>
      <c r="I3" s="204"/>
    </row>
    <row r="5" spans="1:9">
      <c r="A5" s="242" t="s">
        <v>149</v>
      </c>
      <c r="B5"/>
      <c r="I5" s="242" t="s">
        <v>149</v>
      </c>
    </row>
    <row r="6" spans="1:9">
      <c r="A6" s="243" t="s">
        <v>150</v>
      </c>
      <c r="B6"/>
      <c r="C6" s="87" t="s">
        <v>151</v>
      </c>
      <c r="D6" s="87" t="s">
        <v>152</v>
      </c>
      <c r="E6" s="52"/>
      <c r="F6" s="87" t="s">
        <v>153</v>
      </c>
      <c r="G6" s="87" t="s">
        <v>152</v>
      </c>
      <c r="I6" s="243" t="s">
        <v>150</v>
      </c>
    </row>
    <row r="7" spans="1:9">
      <c r="A7" s="244" t="s">
        <v>154</v>
      </c>
      <c r="B7"/>
      <c r="C7" s="88" t="s">
        <v>155</v>
      </c>
      <c r="D7" s="89">
        <f>COUNTIF('Análise do risco'!Y:Y,Resumo!C7)</f>
        <v>0</v>
      </c>
      <c r="E7" s="53"/>
      <c r="F7" s="88" t="s">
        <v>155</v>
      </c>
      <c r="G7" s="89">
        <f>COUNTIF('Análise do risco'!Z:Z,Resumo!F7)</f>
        <v>0</v>
      </c>
      <c r="I7" s="244" t="s">
        <v>154</v>
      </c>
    </row>
    <row r="8" spans="1:9">
      <c r="A8" s="245" t="s">
        <v>73</v>
      </c>
      <c r="B8"/>
      <c r="C8" s="88" t="s">
        <v>156</v>
      </c>
      <c r="D8" s="89">
        <f>COUNTIF('Análise do risco'!Y:Y,Resumo!C8)</f>
        <v>67</v>
      </c>
      <c r="E8" s="54"/>
      <c r="F8" s="88" t="s">
        <v>156</v>
      </c>
      <c r="G8" s="89">
        <f>COUNTIF('Análise do risco'!Z:Z,Resumo!F8)</f>
        <v>67</v>
      </c>
      <c r="I8" s="245" t="s">
        <v>73</v>
      </c>
    </row>
    <row r="9" spans="1:9">
      <c r="A9" s="245" t="s">
        <v>71</v>
      </c>
      <c r="B9"/>
      <c r="C9" s="88" t="s">
        <v>150</v>
      </c>
      <c r="D9" s="89">
        <f>COUNTIF('Análise do risco'!Y:Y,Resumo!C9)</f>
        <v>24</v>
      </c>
      <c r="E9" s="53"/>
      <c r="F9" s="88" t="s">
        <v>150</v>
      </c>
      <c r="G9" s="89">
        <f>COUNTIF('Análise do risco'!Z:Z,Resumo!F9)</f>
        <v>24</v>
      </c>
      <c r="I9" s="245" t="s">
        <v>71</v>
      </c>
    </row>
    <row r="10" spans="1:9">
      <c r="A10" s="245" t="s">
        <v>119</v>
      </c>
      <c r="B10"/>
      <c r="C10" s="88" t="s">
        <v>157</v>
      </c>
      <c r="D10" s="89">
        <f>COUNTIF('Análise do risco'!Y:Y,Resumo!C10)</f>
        <v>0</v>
      </c>
      <c r="E10" s="54"/>
      <c r="F10" s="88" t="s">
        <v>157</v>
      </c>
      <c r="G10" s="89">
        <f>COUNTIF('Análise do risco'!Z:Z,Resumo!F10)</f>
        <v>0</v>
      </c>
      <c r="I10" s="245" t="s">
        <v>119</v>
      </c>
    </row>
    <row r="11" spans="1:9">
      <c r="A11" s="245" t="s">
        <v>75</v>
      </c>
      <c r="B11"/>
      <c r="C11" s="88" t="s">
        <v>158</v>
      </c>
      <c r="D11" s="89">
        <f>COUNTIF('Análise do risco'!Y:Y,Resumo!C11)</f>
        <v>0</v>
      </c>
      <c r="E11" s="55"/>
      <c r="F11" s="88" t="s">
        <v>158</v>
      </c>
      <c r="G11" s="89">
        <f>COUNTIF('Análise do risco'!Z:Z,Resumo!F11)</f>
        <v>0</v>
      </c>
      <c r="I11" s="245" t="s">
        <v>75</v>
      </c>
    </row>
    <row r="12" spans="1:9">
      <c r="A12" s="244" t="s">
        <v>159</v>
      </c>
      <c r="B12"/>
      <c r="C12" s="90" t="s">
        <v>152</v>
      </c>
      <c r="D12" s="90">
        <f>SUM(D7:D11)</f>
        <v>91</v>
      </c>
      <c r="F12" s="90" t="s">
        <v>152</v>
      </c>
      <c r="G12" s="90">
        <f>SUM(G7:G11)</f>
        <v>91</v>
      </c>
      <c r="I12" s="244" t="s">
        <v>159</v>
      </c>
    </row>
    <row r="13" spans="1:9">
      <c r="A13" s="245" t="s">
        <v>73</v>
      </c>
      <c r="B13"/>
      <c r="I13" s="245" t="s">
        <v>73</v>
      </c>
    </row>
    <row r="14" spans="1:9">
      <c r="A14" s="245" t="s">
        <v>71</v>
      </c>
      <c r="B14"/>
      <c r="I14" s="245" t="s">
        <v>71</v>
      </c>
    </row>
    <row r="15" spans="1:9">
      <c r="A15" s="245" t="s">
        <v>119</v>
      </c>
      <c r="B15"/>
      <c r="I15" s="245" t="s">
        <v>119</v>
      </c>
    </row>
    <row r="16" spans="1:9">
      <c r="A16" s="245" t="s">
        <v>75</v>
      </c>
      <c r="B16"/>
      <c r="I16" s="245" t="s">
        <v>75</v>
      </c>
    </row>
    <row r="17" spans="1:9">
      <c r="A17" s="244" t="s">
        <v>160</v>
      </c>
      <c r="B17"/>
      <c r="I17" s="244" t="s">
        <v>160</v>
      </c>
    </row>
    <row r="18" spans="1:9">
      <c r="A18" s="245" t="s">
        <v>73</v>
      </c>
      <c r="B18"/>
      <c r="I18" s="245" t="s">
        <v>73</v>
      </c>
    </row>
    <row r="19" spans="1:9">
      <c r="A19" s="245" t="s">
        <v>71</v>
      </c>
      <c r="B19"/>
      <c r="I19" s="245" t="s">
        <v>71</v>
      </c>
    </row>
    <row r="20" spans="1:9">
      <c r="A20" s="245" t="s">
        <v>119</v>
      </c>
      <c r="B20"/>
      <c r="I20" s="245" t="s">
        <v>119</v>
      </c>
    </row>
    <row r="21" spans="1:9">
      <c r="A21" s="245" t="s">
        <v>75</v>
      </c>
      <c r="B21"/>
      <c r="I21" s="245" t="s">
        <v>75</v>
      </c>
    </row>
    <row r="22" spans="1:9">
      <c r="A22" s="244" t="s">
        <v>161</v>
      </c>
      <c r="B22"/>
      <c r="I22" s="244" t="s">
        <v>161</v>
      </c>
    </row>
    <row r="23" spans="1:9">
      <c r="A23" s="245" t="s">
        <v>73</v>
      </c>
      <c r="B23"/>
      <c r="I23" s="245" t="s">
        <v>73</v>
      </c>
    </row>
    <row r="24" spans="1:9">
      <c r="A24" s="245" t="s">
        <v>71</v>
      </c>
      <c r="B24"/>
      <c r="I24" s="245" t="s">
        <v>71</v>
      </c>
    </row>
    <row r="25" spans="1:9">
      <c r="A25" s="245" t="s">
        <v>119</v>
      </c>
      <c r="B25"/>
      <c r="I25" s="245" t="s">
        <v>119</v>
      </c>
    </row>
    <row r="26" spans="1:9">
      <c r="A26" s="245" t="s">
        <v>75</v>
      </c>
      <c r="B26"/>
      <c r="I26" s="245" t="s">
        <v>75</v>
      </c>
    </row>
    <row r="27" spans="1:9">
      <c r="A27" s="244" t="s">
        <v>162</v>
      </c>
      <c r="B27"/>
      <c r="I27" s="244" t="s">
        <v>162</v>
      </c>
    </row>
    <row r="28" spans="1:9">
      <c r="A28" s="245" t="s">
        <v>73</v>
      </c>
      <c r="B28"/>
      <c r="I28" s="245" t="s">
        <v>73</v>
      </c>
    </row>
    <row r="29" spans="1:9">
      <c r="A29" s="245" t="s">
        <v>71</v>
      </c>
      <c r="B29"/>
      <c r="I29" s="245" t="s">
        <v>71</v>
      </c>
    </row>
    <row r="30" spans="1:9">
      <c r="A30" s="245" t="s">
        <v>119</v>
      </c>
      <c r="B30"/>
      <c r="I30" s="245" t="s">
        <v>119</v>
      </c>
    </row>
    <row r="31" spans="1:9">
      <c r="A31" s="245" t="s">
        <v>75</v>
      </c>
      <c r="B31"/>
      <c r="I31" s="245" t="s">
        <v>75</v>
      </c>
    </row>
    <row r="32" spans="1:9">
      <c r="A32" s="244" t="s">
        <v>163</v>
      </c>
      <c r="B32"/>
      <c r="I32" s="244" t="s">
        <v>163</v>
      </c>
    </row>
    <row r="33" spans="1:9">
      <c r="A33" s="245" t="s">
        <v>73</v>
      </c>
      <c r="B33"/>
      <c r="I33" s="245" t="s">
        <v>73</v>
      </c>
    </row>
    <row r="34" spans="1:9">
      <c r="A34" s="245" t="s">
        <v>71</v>
      </c>
      <c r="B34"/>
      <c r="I34" s="245" t="s">
        <v>71</v>
      </c>
    </row>
    <row r="35" spans="1:9">
      <c r="A35" s="245" t="s">
        <v>119</v>
      </c>
      <c r="B35"/>
      <c r="I35" s="245" t="s">
        <v>119</v>
      </c>
    </row>
    <row r="36" spans="1:9">
      <c r="A36" s="245" t="s">
        <v>75</v>
      </c>
      <c r="B36"/>
      <c r="I36" s="245" t="s">
        <v>75</v>
      </c>
    </row>
    <row r="37" spans="1:9">
      <c r="A37" s="102" t="s">
        <v>156</v>
      </c>
      <c r="B37"/>
      <c r="I37" s="246" t="s">
        <v>156</v>
      </c>
    </row>
    <row r="38" spans="1:9">
      <c r="A38" s="244" t="s">
        <v>164</v>
      </c>
      <c r="B38"/>
      <c r="I38" s="244" t="s">
        <v>164</v>
      </c>
    </row>
    <row r="39" spans="1:9">
      <c r="A39" s="245" t="s">
        <v>51</v>
      </c>
      <c r="B39"/>
      <c r="I39" s="245" t="s">
        <v>51</v>
      </c>
    </row>
    <row r="40" spans="1:9">
      <c r="A40" s="245" t="s">
        <v>122</v>
      </c>
      <c r="B40"/>
      <c r="I40" s="245" t="s">
        <v>122</v>
      </c>
    </row>
    <row r="41" spans="1:9">
      <c r="A41" s="245" t="s">
        <v>73</v>
      </c>
      <c r="B41"/>
      <c r="I41" s="245" t="s">
        <v>73</v>
      </c>
    </row>
    <row r="42" spans="1:9">
      <c r="A42" s="245" t="s">
        <v>165</v>
      </c>
      <c r="B42"/>
      <c r="I42" s="245" t="s">
        <v>165</v>
      </c>
    </row>
    <row r="43" spans="1:9">
      <c r="A43" s="245" t="s">
        <v>135</v>
      </c>
      <c r="B43"/>
      <c r="I43" s="245" t="s">
        <v>135</v>
      </c>
    </row>
    <row r="44" spans="1:9">
      <c r="A44" s="245" t="s">
        <v>71</v>
      </c>
      <c r="B44"/>
      <c r="I44" s="245" t="s">
        <v>71</v>
      </c>
    </row>
    <row r="45" spans="1:9">
      <c r="A45" s="245" t="s">
        <v>138</v>
      </c>
      <c r="B45"/>
      <c r="I45" s="245" t="s">
        <v>138</v>
      </c>
    </row>
    <row r="46" spans="1:9">
      <c r="A46" s="245" t="s">
        <v>116</v>
      </c>
      <c r="B46"/>
      <c r="I46" s="245" t="s">
        <v>116</v>
      </c>
    </row>
    <row r="47" spans="1:9">
      <c r="A47" s="245" t="s">
        <v>119</v>
      </c>
      <c r="B47"/>
      <c r="I47" s="245" t="s">
        <v>119</v>
      </c>
    </row>
    <row r="48" spans="1:9">
      <c r="A48" s="245" t="s">
        <v>53</v>
      </c>
      <c r="B48"/>
      <c r="I48" s="245" t="s">
        <v>53</v>
      </c>
    </row>
    <row r="49" spans="1:9">
      <c r="A49" s="245" t="s">
        <v>106</v>
      </c>
      <c r="B49"/>
      <c r="I49" s="245" t="s">
        <v>106</v>
      </c>
    </row>
    <row r="50" spans="1:9">
      <c r="A50" s="245" t="s">
        <v>75</v>
      </c>
      <c r="B50"/>
      <c r="I50" s="245" t="s">
        <v>75</v>
      </c>
    </row>
    <row r="51" spans="1:9">
      <c r="A51" s="245" t="s">
        <v>109</v>
      </c>
      <c r="B51"/>
      <c r="I51" s="245" t="s">
        <v>109</v>
      </c>
    </row>
    <row r="52" spans="1:9">
      <c r="A52" s="244" t="s">
        <v>154</v>
      </c>
      <c r="B52"/>
      <c r="I52" s="244" t="s">
        <v>154</v>
      </c>
    </row>
    <row r="53" spans="1:9">
      <c r="A53" s="245" t="s">
        <v>51</v>
      </c>
      <c r="B53"/>
      <c r="I53" s="245" t="s">
        <v>51</v>
      </c>
    </row>
    <row r="54" spans="1:9">
      <c r="A54" s="245" t="s">
        <v>122</v>
      </c>
      <c r="B54"/>
      <c r="I54" s="245" t="s">
        <v>122</v>
      </c>
    </row>
    <row r="55" spans="1:9">
      <c r="A55" s="245" t="s">
        <v>165</v>
      </c>
      <c r="B55"/>
      <c r="I55" s="245" t="s">
        <v>165</v>
      </c>
    </row>
    <row r="56" spans="1:9">
      <c r="A56" s="245" t="s">
        <v>135</v>
      </c>
      <c r="B56"/>
      <c r="I56" s="245" t="s">
        <v>135</v>
      </c>
    </row>
    <row r="57" spans="1:9">
      <c r="A57" s="245" t="s">
        <v>138</v>
      </c>
      <c r="B57"/>
      <c r="I57" s="245" t="s">
        <v>138</v>
      </c>
    </row>
    <row r="58" spans="1:9">
      <c r="A58" s="245" t="s">
        <v>116</v>
      </c>
      <c r="B58"/>
      <c r="I58" s="245" t="s">
        <v>116</v>
      </c>
    </row>
    <row r="59" spans="1:9">
      <c r="A59" s="245" t="s">
        <v>53</v>
      </c>
      <c r="B59"/>
      <c r="I59" s="245" t="s">
        <v>53</v>
      </c>
    </row>
    <row r="60" spans="1:9">
      <c r="A60" s="245" t="s">
        <v>106</v>
      </c>
      <c r="B60"/>
      <c r="I60" s="245" t="s">
        <v>106</v>
      </c>
    </row>
    <row r="61" spans="1:9">
      <c r="A61" s="245" t="s">
        <v>109</v>
      </c>
      <c r="B61"/>
      <c r="I61" s="245" t="s">
        <v>109</v>
      </c>
    </row>
    <row r="62" spans="1:9">
      <c r="A62" s="244" t="s">
        <v>159</v>
      </c>
      <c r="B62"/>
      <c r="I62" s="244" t="s">
        <v>159</v>
      </c>
    </row>
    <row r="63" spans="1:9">
      <c r="A63" s="245" t="s">
        <v>51</v>
      </c>
      <c r="B63"/>
      <c r="I63" s="245" t="s">
        <v>51</v>
      </c>
    </row>
    <row r="64" spans="1:9">
      <c r="A64" s="245" t="s">
        <v>122</v>
      </c>
      <c r="B64"/>
      <c r="I64" s="245" t="s">
        <v>122</v>
      </c>
    </row>
    <row r="65" spans="1:9">
      <c r="A65" s="245" t="s">
        <v>165</v>
      </c>
      <c r="B65"/>
      <c r="I65" s="245" t="s">
        <v>165</v>
      </c>
    </row>
    <row r="66" spans="1:9">
      <c r="A66" s="245" t="s">
        <v>135</v>
      </c>
      <c r="B66"/>
      <c r="I66" s="245" t="s">
        <v>135</v>
      </c>
    </row>
    <row r="67" spans="1:9">
      <c r="A67" s="245" t="s">
        <v>138</v>
      </c>
      <c r="B67"/>
      <c r="I67" s="245" t="s">
        <v>138</v>
      </c>
    </row>
    <row r="68" spans="1:9">
      <c r="A68" s="245" t="s">
        <v>116</v>
      </c>
      <c r="B68"/>
      <c r="I68" s="245" t="s">
        <v>116</v>
      </c>
    </row>
    <row r="69" spans="1:9">
      <c r="A69" s="245" t="s">
        <v>53</v>
      </c>
      <c r="B69"/>
      <c r="I69" s="245" t="s">
        <v>53</v>
      </c>
    </row>
    <row r="70" spans="1:9">
      <c r="A70" s="245" t="s">
        <v>106</v>
      </c>
      <c r="I70" s="245" t="s">
        <v>106</v>
      </c>
    </row>
    <row r="71" spans="1:9">
      <c r="A71" s="245" t="s">
        <v>109</v>
      </c>
      <c r="I71" s="245" t="s">
        <v>109</v>
      </c>
    </row>
    <row r="72" spans="1:9">
      <c r="A72" s="244" t="s">
        <v>160</v>
      </c>
      <c r="I72" s="244" t="s">
        <v>160</v>
      </c>
    </row>
    <row r="73" spans="1:9">
      <c r="A73" s="245" t="s">
        <v>51</v>
      </c>
      <c r="I73" s="245" t="s">
        <v>51</v>
      </c>
    </row>
    <row r="74" spans="1:9">
      <c r="A74" s="245" t="s">
        <v>122</v>
      </c>
      <c r="I74" s="245" t="s">
        <v>122</v>
      </c>
    </row>
    <row r="75" spans="1:9">
      <c r="A75" s="245" t="s">
        <v>165</v>
      </c>
      <c r="I75" s="245" t="s">
        <v>165</v>
      </c>
    </row>
    <row r="76" spans="1:9">
      <c r="A76" s="245" t="s">
        <v>135</v>
      </c>
      <c r="I76" s="245" t="s">
        <v>135</v>
      </c>
    </row>
    <row r="77" spans="1:9">
      <c r="A77" s="245" t="s">
        <v>138</v>
      </c>
      <c r="I77" s="245" t="s">
        <v>138</v>
      </c>
    </row>
    <row r="78" spans="1:9">
      <c r="A78" s="245" t="s">
        <v>116</v>
      </c>
      <c r="I78" s="245" t="s">
        <v>116</v>
      </c>
    </row>
    <row r="79" spans="1:9">
      <c r="A79" s="245" t="s">
        <v>53</v>
      </c>
      <c r="I79" s="245" t="s">
        <v>53</v>
      </c>
    </row>
    <row r="80" spans="1:9">
      <c r="A80" s="245" t="s">
        <v>106</v>
      </c>
      <c r="I80" s="245" t="s">
        <v>106</v>
      </c>
    </row>
    <row r="81" spans="1:9">
      <c r="A81" s="245" t="s">
        <v>109</v>
      </c>
      <c r="I81" s="245" t="s">
        <v>109</v>
      </c>
    </row>
    <row r="82" spans="1:9">
      <c r="A82" s="244" t="s">
        <v>161</v>
      </c>
      <c r="I82" s="244" t="s">
        <v>161</v>
      </c>
    </row>
    <row r="83" spans="1:9">
      <c r="A83" s="245" t="s">
        <v>51</v>
      </c>
      <c r="I83" s="245" t="s">
        <v>51</v>
      </c>
    </row>
    <row r="84" spans="1:9">
      <c r="A84" s="245" t="s">
        <v>122</v>
      </c>
      <c r="I84" s="245" t="s">
        <v>122</v>
      </c>
    </row>
    <row r="85" spans="1:9">
      <c r="A85" s="245" t="s">
        <v>165</v>
      </c>
      <c r="I85" s="245" t="s">
        <v>165</v>
      </c>
    </row>
    <row r="86" spans="1:9">
      <c r="A86" s="245" t="s">
        <v>135</v>
      </c>
      <c r="I86" s="245" t="s">
        <v>135</v>
      </c>
    </row>
    <row r="87" spans="1:9">
      <c r="A87" s="245" t="s">
        <v>138</v>
      </c>
      <c r="I87" s="245" t="s">
        <v>138</v>
      </c>
    </row>
    <row r="88" spans="1:9">
      <c r="A88" s="245" t="s">
        <v>116</v>
      </c>
      <c r="I88" s="245" t="s">
        <v>116</v>
      </c>
    </row>
    <row r="89" spans="1:9">
      <c r="A89" s="245" t="s">
        <v>53</v>
      </c>
      <c r="I89" s="245" t="s">
        <v>53</v>
      </c>
    </row>
    <row r="90" spans="1:9">
      <c r="A90" s="245" t="s">
        <v>106</v>
      </c>
      <c r="I90" s="245" t="s">
        <v>106</v>
      </c>
    </row>
    <row r="91" spans="1:9">
      <c r="A91" s="245" t="s">
        <v>109</v>
      </c>
      <c r="I91" s="245" t="s">
        <v>109</v>
      </c>
    </row>
    <row r="92" spans="1:9">
      <c r="A92" s="244" t="s">
        <v>162</v>
      </c>
      <c r="I92" s="244" t="s">
        <v>162</v>
      </c>
    </row>
    <row r="93" spans="1:9">
      <c r="A93" s="245" t="s">
        <v>51</v>
      </c>
      <c r="I93" s="245" t="s">
        <v>51</v>
      </c>
    </row>
    <row r="94" spans="1:9">
      <c r="A94" s="245" t="s">
        <v>122</v>
      </c>
      <c r="I94" s="245" t="s">
        <v>122</v>
      </c>
    </row>
    <row r="95" spans="1:9">
      <c r="A95" s="245" t="s">
        <v>165</v>
      </c>
      <c r="I95" s="245" t="s">
        <v>165</v>
      </c>
    </row>
    <row r="96" spans="1:9">
      <c r="A96" s="245" t="s">
        <v>135</v>
      </c>
      <c r="I96" s="245" t="s">
        <v>135</v>
      </c>
    </row>
    <row r="97" spans="1:9">
      <c r="A97" s="245" t="s">
        <v>138</v>
      </c>
      <c r="I97" s="245" t="s">
        <v>138</v>
      </c>
    </row>
    <row r="98" spans="1:9">
      <c r="A98" s="245" t="s">
        <v>116</v>
      </c>
      <c r="I98" s="245" t="s">
        <v>116</v>
      </c>
    </row>
    <row r="99" spans="1:9">
      <c r="A99" s="245" t="s">
        <v>53</v>
      </c>
      <c r="I99" s="245" t="s">
        <v>53</v>
      </c>
    </row>
    <row r="100" spans="1:9">
      <c r="A100" s="245" t="s">
        <v>106</v>
      </c>
      <c r="I100" s="245" t="s">
        <v>106</v>
      </c>
    </row>
    <row r="101" spans="1:9">
      <c r="A101" s="245" t="s">
        <v>109</v>
      </c>
      <c r="I101" s="245" t="s">
        <v>109</v>
      </c>
    </row>
    <row r="102" spans="1:9">
      <c r="A102" s="244" t="s">
        <v>163</v>
      </c>
      <c r="I102" s="244" t="s">
        <v>163</v>
      </c>
    </row>
    <row r="103" spans="1:9">
      <c r="A103" s="245" t="s">
        <v>51</v>
      </c>
      <c r="I103" s="245" t="s">
        <v>51</v>
      </c>
    </row>
    <row r="104" spans="1:9">
      <c r="A104" s="245" t="s">
        <v>122</v>
      </c>
      <c r="I104" s="245" t="s">
        <v>122</v>
      </c>
    </row>
    <row r="105" spans="1:9">
      <c r="A105" s="245" t="s">
        <v>165</v>
      </c>
      <c r="I105" s="245" t="s">
        <v>165</v>
      </c>
    </row>
    <row r="106" spans="1:9">
      <c r="A106" s="245" t="s">
        <v>135</v>
      </c>
      <c r="I106" s="245" t="s">
        <v>135</v>
      </c>
    </row>
    <row r="107" spans="1:9">
      <c r="A107" s="245" t="s">
        <v>138</v>
      </c>
      <c r="I107" s="245" t="s">
        <v>138</v>
      </c>
    </row>
    <row r="108" spans="1:9">
      <c r="A108" s="245" t="s">
        <v>116</v>
      </c>
      <c r="I108" s="245" t="s">
        <v>116</v>
      </c>
    </row>
    <row r="109" spans="1:9">
      <c r="A109" s="245" t="s">
        <v>53</v>
      </c>
      <c r="I109" s="245" t="s">
        <v>53</v>
      </c>
    </row>
    <row r="110" spans="1:9">
      <c r="A110" s="245" t="s">
        <v>106</v>
      </c>
      <c r="I110" s="245" t="s">
        <v>106</v>
      </c>
    </row>
    <row r="111" spans="1:9">
      <c r="A111" s="245" t="s">
        <v>109</v>
      </c>
      <c r="I111" s="245" t="s">
        <v>109</v>
      </c>
    </row>
    <row r="112" spans="1:9">
      <c r="A112"/>
      <c r="I112"/>
    </row>
    <row r="113" spans="1:9">
      <c r="A113"/>
      <c r="I113"/>
    </row>
    <row r="114" spans="1:9">
      <c r="A114"/>
      <c r="I114"/>
    </row>
    <row r="115" spans="1:9">
      <c r="A115"/>
      <c r="I115"/>
    </row>
    <row r="116" spans="1:9">
      <c r="A116"/>
      <c r="I116"/>
    </row>
    <row r="117" spans="1:9">
      <c r="A117"/>
      <c r="I117"/>
    </row>
    <row r="118" spans="1:9">
      <c r="A118"/>
      <c r="I118"/>
    </row>
    <row r="119" spans="1:9">
      <c r="A119"/>
      <c r="I119"/>
    </row>
    <row r="120" spans="1:9">
      <c r="A120"/>
      <c r="I120"/>
    </row>
    <row r="121" spans="1:9">
      <c r="A121"/>
      <c r="I121"/>
    </row>
    <row r="122" spans="1:9">
      <c r="A122"/>
      <c r="I122"/>
    </row>
    <row r="123" spans="1:9">
      <c r="A123"/>
      <c r="I123"/>
    </row>
    <row r="124" spans="1:9">
      <c r="A124"/>
      <c r="I124"/>
    </row>
    <row r="125" spans="1:9">
      <c r="A125"/>
      <c r="I125"/>
    </row>
    <row r="126" spans="1:9">
      <c r="A126"/>
      <c r="I126"/>
    </row>
    <row r="127" spans="1:9">
      <c r="A127"/>
      <c r="I127"/>
    </row>
    <row r="128" spans="1:9">
      <c r="A128"/>
      <c r="I128"/>
    </row>
    <row r="129" spans="1:9">
      <c r="A129"/>
      <c r="I129"/>
    </row>
    <row r="130" spans="1:9">
      <c r="A130"/>
      <c r="I130"/>
    </row>
    <row r="131" spans="1:9">
      <c r="A131"/>
      <c r="I131"/>
    </row>
    <row r="132" spans="1:9">
      <c r="A132"/>
      <c r="I132"/>
    </row>
    <row r="133" spans="1:9">
      <c r="A133"/>
      <c r="I133"/>
    </row>
    <row r="134" spans="1:9">
      <c r="A134"/>
      <c r="I134"/>
    </row>
    <row r="135" spans="1:9">
      <c r="A135"/>
      <c r="I135"/>
    </row>
    <row r="136" spans="1:9">
      <c r="A136"/>
      <c r="I136"/>
    </row>
    <row r="137" spans="1:9">
      <c r="A137"/>
      <c r="I137"/>
    </row>
    <row r="138" spans="1:9">
      <c r="A138"/>
      <c r="I138"/>
    </row>
    <row r="139" spans="1:9">
      <c r="A139"/>
      <c r="I139"/>
    </row>
    <row r="140" spans="1:9">
      <c r="A140"/>
      <c r="I140"/>
    </row>
    <row r="141" spans="1:9">
      <c r="A141"/>
      <c r="I141"/>
    </row>
    <row r="142" spans="1:9">
      <c r="A142"/>
      <c r="I142"/>
    </row>
    <row r="143" spans="1:9">
      <c r="A143"/>
      <c r="I143"/>
    </row>
    <row r="144" spans="1:9">
      <c r="A144"/>
      <c r="I144"/>
    </row>
    <row r="145" spans="1:9">
      <c r="A145"/>
      <c r="I145"/>
    </row>
    <row r="146" spans="1:9">
      <c r="A146"/>
      <c r="I146"/>
    </row>
    <row r="147" spans="1:9">
      <c r="A147"/>
      <c r="I147"/>
    </row>
    <row r="148" spans="1:9">
      <c r="A148"/>
      <c r="I148"/>
    </row>
    <row r="149" spans="1:9">
      <c r="A149"/>
      <c r="I149"/>
    </row>
    <row r="150" spans="1:9">
      <c r="A150"/>
      <c r="I150"/>
    </row>
    <row r="151" spans="1:9">
      <c r="A151"/>
      <c r="I151"/>
    </row>
    <row r="152" spans="1:9">
      <c r="A152"/>
      <c r="I152"/>
    </row>
    <row r="153" spans="1:9">
      <c r="A153"/>
      <c r="I153"/>
    </row>
    <row r="154" spans="1:9">
      <c r="A154"/>
      <c r="I154"/>
    </row>
    <row r="155" spans="1:9">
      <c r="A155"/>
      <c r="I155"/>
    </row>
    <row r="156" spans="1:9">
      <c r="A156"/>
      <c r="I156"/>
    </row>
    <row r="157" spans="1:9">
      <c r="A157"/>
      <c r="I157"/>
    </row>
    <row r="158" spans="1:9">
      <c r="A158"/>
      <c r="I158"/>
    </row>
    <row r="159" spans="1:9">
      <c r="A159"/>
      <c r="I159"/>
    </row>
    <row r="160" spans="1:9">
      <c r="A160"/>
      <c r="I160"/>
    </row>
    <row r="161" spans="1:9">
      <c r="A161"/>
      <c r="I161"/>
    </row>
    <row r="162" spans="1:9">
      <c r="A162"/>
      <c r="I162"/>
    </row>
    <row r="163" spans="1:9">
      <c r="A163"/>
      <c r="I163"/>
    </row>
    <row r="164" spans="1:9">
      <c r="A164"/>
      <c r="I164"/>
    </row>
    <row r="165" spans="1:9">
      <c r="A165"/>
      <c r="I165"/>
    </row>
    <row r="166" spans="1:9">
      <c r="A166"/>
      <c r="I166"/>
    </row>
    <row r="167" spans="1:9">
      <c r="A167"/>
      <c r="I167"/>
    </row>
    <row r="168" spans="1:9">
      <c r="A168"/>
      <c r="I168"/>
    </row>
    <row r="169" spans="1:9">
      <c r="A169"/>
      <c r="I169"/>
    </row>
    <row r="170" spans="1:9">
      <c r="A170"/>
      <c r="I170"/>
    </row>
    <row r="171" spans="1:9">
      <c r="A171"/>
      <c r="I171"/>
    </row>
    <row r="172" spans="1:9">
      <c r="A172"/>
      <c r="I172"/>
    </row>
    <row r="173" spans="1:9">
      <c r="A173"/>
      <c r="I173"/>
    </row>
    <row r="174" spans="1:9">
      <c r="A174"/>
      <c r="I174"/>
    </row>
    <row r="175" spans="1:9">
      <c r="A175"/>
      <c r="I175"/>
    </row>
    <row r="176" spans="1:9">
      <c r="A176"/>
      <c r="I176"/>
    </row>
    <row r="177" spans="1:9">
      <c r="A177"/>
      <c r="I177"/>
    </row>
    <row r="178" spans="1:9">
      <c r="A178"/>
      <c r="I178"/>
    </row>
    <row r="179" spans="1:9">
      <c r="A179"/>
      <c r="I179"/>
    </row>
    <row r="180" spans="1:9">
      <c r="A180"/>
      <c r="I180"/>
    </row>
    <row r="181" spans="1:9">
      <c r="A181"/>
      <c r="I181"/>
    </row>
    <row r="182" spans="1:9">
      <c r="A182"/>
      <c r="I182"/>
    </row>
    <row r="183" spans="1:9">
      <c r="A183"/>
      <c r="I183"/>
    </row>
    <row r="184" spans="1:9">
      <c r="A184"/>
      <c r="I184"/>
    </row>
    <row r="185" spans="1:9">
      <c r="A185"/>
      <c r="I185"/>
    </row>
    <row r="186" spans="1:9">
      <c r="A186"/>
      <c r="I186"/>
    </row>
    <row r="187" spans="1:9">
      <c r="A187"/>
      <c r="I187"/>
    </row>
    <row r="188" spans="1:9">
      <c r="A188"/>
      <c r="I188"/>
    </row>
    <row r="189" spans="1:9">
      <c r="A189"/>
      <c r="I189"/>
    </row>
    <row r="190" spans="1:9">
      <c r="A190"/>
      <c r="I190"/>
    </row>
    <row r="191" spans="1:9">
      <c r="A191"/>
      <c r="I191"/>
    </row>
    <row r="192" spans="1:9">
      <c r="A192"/>
      <c r="I192"/>
    </row>
    <row r="193" spans="1:9">
      <c r="A193"/>
      <c r="I193"/>
    </row>
    <row r="194" spans="1:9">
      <c r="A194"/>
      <c r="I194"/>
    </row>
    <row r="195" spans="1:9">
      <c r="A195"/>
      <c r="I195"/>
    </row>
    <row r="196" spans="1:9">
      <c r="A196"/>
      <c r="I196"/>
    </row>
    <row r="197" spans="1:9">
      <c r="A197"/>
      <c r="I197"/>
    </row>
    <row r="198" spans="1:9">
      <c r="A198"/>
      <c r="I198"/>
    </row>
    <row r="199" spans="1:9">
      <c r="A199"/>
      <c r="I199"/>
    </row>
    <row r="200" spans="1:9">
      <c r="A200"/>
      <c r="I200"/>
    </row>
    <row r="201" spans="1:9">
      <c r="A201"/>
      <c r="I201"/>
    </row>
    <row r="202" spans="1:9">
      <c r="A202"/>
      <c r="I202"/>
    </row>
    <row r="203" spans="1:9">
      <c r="A203"/>
      <c r="I203"/>
    </row>
    <row r="204" spans="1:9">
      <c r="A204"/>
      <c r="I204"/>
    </row>
    <row r="205" spans="1:9">
      <c r="A205"/>
      <c r="I205"/>
    </row>
    <row r="206" spans="1:9">
      <c r="A206"/>
      <c r="I206"/>
    </row>
    <row r="207" spans="1:9">
      <c r="A207"/>
      <c r="I207"/>
    </row>
    <row r="208" spans="1:9">
      <c r="A208"/>
      <c r="I208"/>
    </row>
    <row r="209" spans="1:9">
      <c r="A209"/>
      <c r="I209"/>
    </row>
    <row r="210" spans="1:9">
      <c r="A210"/>
      <c r="I210"/>
    </row>
    <row r="211" spans="1:9">
      <c r="A211"/>
      <c r="I211"/>
    </row>
    <row r="212" spans="1:9">
      <c r="A212"/>
      <c r="I212"/>
    </row>
    <row r="213" spans="1:9">
      <c r="A213"/>
      <c r="I213"/>
    </row>
    <row r="214" spans="1:9">
      <c r="A214"/>
      <c r="I214"/>
    </row>
    <row r="215" spans="1:9">
      <c r="A215"/>
      <c r="I215"/>
    </row>
    <row r="216" spans="1:9">
      <c r="A216"/>
      <c r="I216"/>
    </row>
    <row r="217" spans="1:9">
      <c r="A217"/>
      <c r="I217"/>
    </row>
    <row r="218" spans="1:9">
      <c r="A218"/>
      <c r="I218"/>
    </row>
    <row r="219" spans="1:9">
      <c r="A219"/>
      <c r="I219"/>
    </row>
    <row r="220" spans="1:9">
      <c r="A220"/>
      <c r="I220"/>
    </row>
    <row r="221" spans="1:9">
      <c r="A221"/>
      <c r="I221"/>
    </row>
    <row r="222" spans="1:9">
      <c r="A222"/>
      <c r="I222"/>
    </row>
    <row r="223" spans="1:9">
      <c r="A223"/>
      <c r="I223"/>
    </row>
    <row r="224" spans="1:9">
      <c r="A224"/>
      <c r="I224"/>
    </row>
    <row r="225" spans="1:9">
      <c r="A225"/>
      <c r="I225"/>
    </row>
    <row r="226" spans="1:9">
      <c r="A226"/>
      <c r="I226"/>
    </row>
    <row r="227" spans="1:9">
      <c r="A227"/>
      <c r="I227"/>
    </row>
    <row r="228" spans="1:9">
      <c r="A228"/>
      <c r="I228"/>
    </row>
    <row r="229" spans="1:9">
      <c r="A229"/>
      <c r="I229"/>
    </row>
    <row r="230" spans="1:9">
      <c r="A230"/>
      <c r="I230"/>
    </row>
    <row r="231" spans="1:9">
      <c r="A231"/>
      <c r="I231"/>
    </row>
    <row r="232" spans="1:9">
      <c r="A232"/>
      <c r="I232"/>
    </row>
    <row r="233" spans="1:9">
      <c r="A233"/>
      <c r="I233"/>
    </row>
    <row r="234" spans="1:9">
      <c r="A234"/>
      <c r="I234"/>
    </row>
    <row r="235" spans="1:9">
      <c r="A235"/>
      <c r="I235"/>
    </row>
    <row r="236" spans="1:9">
      <c r="A236"/>
      <c r="I236"/>
    </row>
    <row r="237" spans="1:9">
      <c r="A237"/>
      <c r="I237"/>
    </row>
    <row r="238" spans="1:9">
      <c r="A238"/>
      <c r="I238"/>
    </row>
    <row r="239" spans="1:9">
      <c r="A239"/>
      <c r="I239"/>
    </row>
    <row r="240" spans="1:9">
      <c r="A240"/>
      <c r="I240"/>
    </row>
    <row r="241" spans="1:9">
      <c r="A241"/>
      <c r="I241"/>
    </row>
    <row r="242" spans="1:9">
      <c r="A242"/>
      <c r="I242"/>
    </row>
    <row r="243" spans="1:9">
      <c r="I243"/>
    </row>
    <row r="244" spans="1:9">
      <c r="I244"/>
    </row>
    <row r="245" spans="1:9">
      <c r="I245"/>
    </row>
    <row r="246" spans="1:9">
      <c r="I246"/>
    </row>
    <row r="247" spans="1:9">
      <c r="I247"/>
    </row>
    <row r="248" spans="1:9">
      <c r="I248"/>
    </row>
    <row r="249" spans="1:9">
      <c r="I249"/>
    </row>
    <row r="250" spans="1:9">
      <c r="I250"/>
    </row>
    <row r="251" spans="1:9">
      <c r="I251"/>
    </row>
    <row r="252" spans="1:9">
      <c r="I252"/>
    </row>
    <row r="253" spans="1:9">
      <c r="I253"/>
    </row>
    <row r="254" spans="1:9">
      <c r="I254"/>
    </row>
    <row r="255" spans="1:9">
      <c r="I255"/>
    </row>
    <row r="256" spans="1:9">
      <c r="I256"/>
    </row>
    <row r="257" spans="9:9">
      <c r="I257"/>
    </row>
    <row r="258" spans="9:9">
      <c r="I258"/>
    </row>
    <row r="259" spans="9:9">
      <c r="I259"/>
    </row>
    <row r="260" spans="9:9">
      <c r="I260"/>
    </row>
    <row r="261" spans="9:9">
      <c r="I261"/>
    </row>
    <row r="262" spans="9:9">
      <c r="I262"/>
    </row>
    <row r="263" spans="9:9">
      <c r="I263"/>
    </row>
    <row r="264" spans="9:9">
      <c r="I264"/>
    </row>
    <row r="265" spans="9:9">
      <c r="I265"/>
    </row>
    <row r="266" spans="9:9">
      <c r="I266"/>
    </row>
    <row r="267" spans="9:9">
      <c r="I267"/>
    </row>
    <row r="268" spans="9:9">
      <c r="I268"/>
    </row>
    <row r="269" spans="9:9">
      <c r="I269"/>
    </row>
    <row r="270" spans="9:9">
      <c r="I270"/>
    </row>
    <row r="271" spans="9:9">
      <c r="I271"/>
    </row>
    <row r="272" spans="9:9">
      <c r="I272"/>
    </row>
    <row r="273" spans="9:9">
      <c r="I273"/>
    </row>
    <row r="274" spans="9:9">
      <c r="I274"/>
    </row>
    <row r="275" spans="9:9">
      <c r="I275"/>
    </row>
    <row r="276" spans="9:9">
      <c r="I276"/>
    </row>
    <row r="277" spans="9:9">
      <c r="I277"/>
    </row>
    <row r="278" spans="9:9">
      <c r="I278"/>
    </row>
    <row r="279" spans="9:9">
      <c r="I279"/>
    </row>
    <row r="280" spans="9:9">
      <c r="I280"/>
    </row>
    <row r="281" spans="9:9">
      <c r="I281"/>
    </row>
    <row r="282" spans="9:9">
      <c r="I282"/>
    </row>
    <row r="283" spans="9:9">
      <c r="I283"/>
    </row>
    <row r="284" spans="9:9">
      <c r="I284"/>
    </row>
    <row r="285" spans="9:9">
      <c r="I285"/>
    </row>
    <row r="286" spans="9:9">
      <c r="I286"/>
    </row>
    <row r="287" spans="9:9">
      <c r="I287"/>
    </row>
    <row r="288" spans="9:9">
      <c r="I288"/>
    </row>
    <row r="289" spans="9:9">
      <c r="I289"/>
    </row>
    <row r="290" spans="9:9">
      <c r="I290"/>
    </row>
    <row r="291" spans="9:9">
      <c r="I291"/>
    </row>
    <row r="292" spans="9:9">
      <c r="I292"/>
    </row>
    <row r="293" spans="9:9">
      <c r="I293"/>
    </row>
    <row r="294" spans="9:9">
      <c r="I294"/>
    </row>
    <row r="295" spans="9:9">
      <c r="I295"/>
    </row>
    <row r="296" spans="9:9">
      <c r="I296"/>
    </row>
    <row r="297" spans="9:9">
      <c r="I297"/>
    </row>
    <row r="298" spans="9:9">
      <c r="I298"/>
    </row>
    <row r="299" spans="9:9">
      <c r="I299"/>
    </row>
    <row r="300" spans="9:9">
      <c r="I300"/>
    </row>
    <row r="301" spans="9:9">
      <c r="I301"/>
    </row>
    <row r="302" spans="9:9">
      <c r="I302"/>
    </row>
    <row r="303" spans="9:9">
      <c r="I303"/>
    </row>
    <row r="304" spans="9:9">
      <c r="I304"/>
    </row>
    <row r="305" spans="9:9">
      <c r="I305"/>
    </row>
    <row r="306" spans="9:9">
      <c r="I306"/>
    </row>
    <row r="307" spans="9:9">
      <c r="I307"/>
    </row>
    <row r="308" spans="9:9">
      <c r="I308"/>
    </row>
    <row r="309" spans="9:9">
      <c r="I309"/>
    </row>
    <row r="310" spans="9:9">
      <c r="I310"/>
    </row>
    <row r="311" spans="9:9">
      <c r="I311"/>
    </row>
    <row r="312" spans="9:9">
      <c r="I312"/>
    </row>
    <row r="313" spans="9:9">
      <c r="I313"/>
    </row>
    <row r="314" spans="9:9">
      <c r="I314"/>
    </row>
    <row r="315" spans="9:9">
      <c r="I315"/>
    </row>
    <row r="316" spans="9:9">
      <c r="I316"/>
    </row>
    <row r="317" spans="9:9">
      <c r="I317"/>
    </row>
    <row r="318" spans="9:9">
      <c r="I318"/>
    </row>
    <row r="319" spans="9:9">
      <c r="I319"/>
    </row>
    <row r="320" spans="9:9">
      <c r="I320"/>
    </row>
    <row r="321" spans="9:9">
      <c r="I321"/>
    </row>
    <row r="322" spans="9:9">
      <c r="I322"/>
    </row>
    <row r="323" spans="9:9">
      <c r="I323"/>
    </row>
    <row r="324" spans="9:9">
      <c r="I324"/>
    </row>
    <row r="325" spans="9:9">
      <c r="I325"/>
    </row>
    <row r="326" spans="9:9">
      <c r="I326"/>
    </row>
    <row r="327" spans="9:9">
      <c r="I327"/>
    </row>
    <row r="328" spans="9:9">
      <c r="I328"/>
    </row>
    <row r="329" spans="9:9">
      <c r="I329"/>
    </row>
    <row r="330" spans="9:9">
      <c r="I330"/>
    </row>
    <row r="331" spans="9:9">
      <c r="I331"/>
    </row>
    <row r="332" spans="9:9">
      <c r="I332"/>
    </row>
    <row r="333" spans="9:9">
      <c r="I333"/>
    </row>
    <row r="334" spans="9:9">
      <c r="I334"/>
    </row>
    <row r="335" spans="9:9">
      <c r="I335"/>
    </row>
    <row r="336" spans="9:9">
      <c r="I336"/>
    </row>
    <row r="337" spans="9:9">
      <c r="I337"/>
    </row>
    <row r="338" spans="9:9">
      <c r="I338"/>
    </row>
    <row r="339" spans="9:9">
      <c r="I339"/>
    </row>
    <row r="340" spans="9:9">
      <c r="I340"/>
    </row>
    <row r="341" spans="9:9">
      <c r="I341"/>
    </row>
    <row r="342" spans="9:9">
      <c r="I342"/>
    </row>
    <row r="343" spans="9:9">
      <c r="I343"/>
    </row>
    <row r="344" spans="9:9">
      <c r="I344"/>
    </row>
    <row r="345" spans="9:9">
      <c r="I345"/>
    </row>
    <row r="346" spans="9:9">
      <c r="I346"/>
    </row>
    <row r="347" spans="9:9">
      <c r="I347"/>
    </row>
    <row r="348" spans="9:9">
      <c r="I348"/>
    </row>
    <row r="349" spans="9:9">
      <c r="I349"/>
    </row>
    <row r="350" spans="9:9">
      <c r="I350"/>
    </row>
    <row r="351" spans="9:9">
      <c r="I351"/>
    </row>
    <row r="352" spans="9:9">
      <c r="I352"/>
    </row>
    <row r="353" spans="9:9">
      <c r="I353"/>
    </row>
  </sheetData>
  <sheetProtection algorithmName="SHA-512" hashValue="BtK/vaXUS6+SexJPWyqr4YJxJuUe/WDSzAw9N7cEa6aUftb1VuAYpJB2tbQQqC4WZdDKQS6uWx+V3/KPsqLOAg==" saltValue="ssNB2Qgg2nL5lW45291EIw==" spinCount="100000" sheet="1" objects="1" scenarios="1" selectLockedCells="1" selectUnlockedCells="1"/>
  <mergeCells count="3">
    <mergeCell ref="A3:D3"/>
    <mergeCell ref="F3:I3"/>
    <mergeCell ref="A1:I1"/>
  </mergeCells>
  <conditionalFormatting sqref="A6">
    <cfRule type="expression" dxfId="41" priority="19">
      <formula>A6="Muito Alto"</formula>
    </cfRule>
    <cfRule type="expression" dxfId="40" priority="20">
      <formula>A6="Alto"</formula>
    </cfRule>
    <cfRule type="expression" dxfId="39" priority="21">
      <formula>A6="Médio"</formula>
    </cfRule>
    <cfRule type="expression" dxfId="38" priority="22">
      <formula>A6="Baixo"</formula>
    </cfRule>
    <cfRule type="expression" dxfId="37" priority="23">
      <formula>A6="Muito baixo"</formula>
    </cfRule>
    <cfRule type="expression" dxfId="36" priority="24">
      <formula>A6="Não aplicável"</formula>
    </cfRule>
  </conditionalFormatting>
  <conditionalFormatting sqref="A23">
    <cfRule type="expression" dxfId="35" priority="13">
      <formula>A23="Muito Alto"</formula>
    </cfRule>
    <cfRule type="expression" dxfId="34" priority="14">
      <formula>A23="Alto"</formula>
    </cfRule>
    <cfRule type="expression" dxfId="33" priority="15">
      <formula>A23="Médio"</formula>
    </cfRule>
    <cfRule type="expression" dxfId="32" priority="16">
      <formula>A23="Baixo"</formula>
    </cfRule>
    <cfRule type="expression" dxfId="31" priority="17">
      <formula>A23="Muito baixo"</formula>
    </cfRule>
    <cfRule type="expression" dxfId="30" priority="18">
      <formula>A23="Não aplicável"</formula>
    </cfRule>
  </conditionalFormatting>
  <conditionalFormatting sqref="I6">
    <cfRule type="expression" dxfId="29" priority="7">
      <formula>I6="Muito Alto"</formula>
    </cfRule>
    <cfRule type="expression" dxfId="28" priority="8">
      <formula>I6="Alto"</formula>
    </cfRule>
    <cfRule type="expression" dxfId="27" priority="9">
      <formula>I6="Médio"</formula>
    </cfRule>
    <cfRule type="expression" dxfId="26" priority="10">
      <formula>I6="Baixo"</formula>
    </cfRule>
    <cfRule type="expression" dxfId="25" priority="11">
      <formula>I6="Muito baixo"</formula>
    </cfRule>
    <cfRule type="expression" dxfId="24" priority="12">
      <formula>I6="Não aplicável"</formula>
    </cfRule>
  </conditionalFormatting>
  <conditionalFormatting sqref="I23">
    <cfRule type="expression" dxfId="23" priority="1">
      <formula>I23="Muito Alto"</formula>
    </cfRule>
    <cfRule type="expression" dxfId="22" priority="2">
      <formula>I23="Alto"</formula>
    </cfRule>
    <cfRule type="expression" dxfId="21" priority="3">
      <formula>I23="Médio"</formula>
    </cfRule>
    <cfRule type="expression" dxfId="20" priority="4">
      <formula>I23="Baixo"</formula>
    </cfRule>
    <cfRule type="expression" dxfId="19" priority="5">
      <formula>I23="Muito baixo"</formula>
    </cfRule>
    <cfRule type="expression" dxfId="18" priority="6">
      <formula>I23="Não aplicável"</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C870E-245E-4034-AEAE-002FACD7A078}">
  <sheetPr codeName="Sheet4"/>
  <dimension ref="A1:AA96"/>
  <sheetViews>
    <sheetView showGridLines="0" tabSelected="1" zoomScale="85" zoomScaleNormal="85" workbookViewId="0">
      <pane ySplit="5" topLeftCell="A6" activePane="bottomLeft" state="frozen"/>
      <selection pane="bottomLeft" activeCell="D29" sqref="D29"/>
    </sheetView>
  </sheetViews>
  <sheetFormatPr defaultColWidth="11.42578125" defaultRowHeight="14.25" customHeight="1"/>
  <cols>
    <col min="1" max="1" width="11.85546875" style="118" customWidth="1"/>
    <col min="2" max="2" width="50.140625" style="118" customWidth="1"/>
    <col min="3" max="3" width="59" style="106" customWidth="1"/>
    <col min="4" max="4" width="69.7109375" style="145" customWidth="1"/>
    <col min="5" max="5" width="25.7109375" style="118" hidden="1" customWidth="1"/>
    <col min="6" max="6" width="33.5703125" style="118" hidden="1" customWidth="1"/>
    <col min="7" max="7" width="45.7109375" style="118" hidden="1" customWidth="1"/>
    <col min="8" max="8" width="25.5703125" style="118" hidden="1" customWidth="1"/>
    <col min="9" max="9" width="36.140625" style="118" hidden="1" customWidth="1"/>
    <col min="10" max="10" width="26.7109375" style="118" customWidth="1"/>
    <col min="11" max="11" width="24.5703125" style="118" hidden="1" customWidth="1"/>
    <col min="12" max="12" width="20.5703125" style="118" hidden="1" customWidth="1"/>
    <col min="13" max="13" width="38.7109375" style="118" hidden="1" customWidth="1"/>
    <col min="14" max="14" width="35.28515625" style="118" hidden="1" customWidth="1"/>
    <col min="15" max="15" width="20.5703125" style="118" customWidth="1"/>
    <col min="16" max="16" width="42.7109375" style="118" customWidth="1"/>
    <col min="17" max="17" width="38.28515625" style="118" customWidth="1"/>
    <col min="18" max="18" width="21.7109375" style="41" hidden="1" customWidth="1"/>
    <col min="19" max="19" width="16.42578125" style="41" hidden="1" customWidth="1"/>
    <col min="20" max="21" width="17.28515625" style="41" hidden="1" customWidth="1"/>
    <col min="22" max="22" width="21.42578125" style="41" hidden="1" customWidth="1"/>
    <col min="23" max="23" width="18.140625" style="151" hidden="1" customWidth="1"/>
    <col min="24" max="24" width="19.7109375" style="41" hidden="1" customWidth="1"/>
    <col min="25" max="25" width="17.140625" style="106" customWidth="1"/>
    <col min="26" max="26" width="17.28515625" style="106" customWidth="1"/>
    <col min="27" max="16384" width="11.42578125" style="106"/>
  </cols>
  <sheetData>
    <row r="1" spans="1:27" ht="25.15" customHeight="1">
      <c r="A1" s="216" t="s">
        <v>166</v>
      </c>
      <c r="B1" s="216"/>
      <c r="C1" s="216"/>
      <c r="D1" s="216"/>
      <c r="E1" s="103"/>
      <c r="F1" s="104"/>
      <c r="G1" s="104"/>
      <c r="H1" s="104"/>
      <c r="I1" s="104" t="s">
        <v>3</v>
      </c>
      <c r="J1" s="104"/>
      <c r="K1" s="104"/>
      <c r="L1" s="104"/>
      <c r="M1" s="105"/>
      <c r="N1" s="105"/>
      <c r="O1" s="105" t="s">
        <v>4</v>
      </c>
      <c r="P1" s="105"/>
      <c r="Q1" s="105"/>
      <c r="R1" s="218" t="s">
        <v>167</v>
      </c>
      <c r="S1" s="219"/>
      <c r="T1" s="219"/>
      <c r="U1" s="220"/>
      <c r="V1" s="210" t="s">
        <v>168</v>
      </c>
      <c r="W1" s="211"/>
      <c r="X1" s="212"/>
      <c r="Y1" s="228" t="s">
        <v>169</v>
      </c>
      <c r="Z1" s="229"/>
    </row>
    <row r="2" spans="1:27" ht="14.25" customHeight="1" thickBot="1">
      <c r="A2" s="105"/>
      <c r="B2" s="105"/>
      <c r="C2" s="107"/>
      <c r="D2" s="108"/>
      <c r="E2" s="109"/>
      <c r="F2" s="110"/>
      <c r="G2" s="110"/>
      <c r="H2" s="109" t="s">
        <v>5</v>
      </c>
      <c r="I2" s="109"/>
      <c r="J2" s="111"/>
      <c r="K2" s="206" t="s">
        <v>34</v>
      </c>
      <c r="L2" s="206"/>
      <c r="M2" s="112"/>
      <c r="N2" s="113"/>
      <c r="O2" s="112" t="s">
        <v>5</v>
      </c>
      <c r="P2" s="113"/>
      <c r="Q2" s="114" t="s">
        <v>34</v>
      </c>
      <c r="R2" s="221"/>
      <c r="S2" s="222"/>
      <c r="T2" s="222"/>
      <c r="U2" s="223"/>
      <c r="V2" s="213"/>
      <c r="W2" s="214"/>
      <c r="X2" s="215"/>
      <c r="Y2" s="230"/>
      <c r="Z2" s="231"/>
    </row>
    <row r="3" spans="1:27" s="118" customFormat="1" ht="14.25" customHeight="1">
      <c r="A3" s="224" t="s">
        <v>170</v>
      </c>
      <c r="B3" s="224" t="s">
        <v>171</v>
      </c>
      <c r="C3" s="224" t="s">
        <v>172</v>
      </c>
      <c r="D3" s="224" t="s">
        <v>173</v>
      </c>
      <c r="E3" s="115" t="s">
        <v>174</v>
      </c>
      <c r="F3" s="116" t="s">
        <v>175</v>
      </c>
      <c r="G3" s="116" t="s">
        <v>176</v>
      </c>
      <c r="H3" s="116" t="s">
        <v>177</v>
      </c>
      <c r="I3" s="116" t="s">
        <v>178</v>
      </c>
      <c r="J3" s="116" t="s">
        <v>179</v>
      </c>
      <c r="K3" s="116" t="s">
        <v>180</v>
      </c>
      <c r="L3" s="116" t="s">
        <v>181</v>
      </c>
      <c r="M3" s="116" t="s">
        <v>182</v>
      </c>
      <c r="N3" s="116" t="s">
        <v>183</v>
      </c>
      <c r="O3" s="116" t="s">
        <v>184</v>
      </c>
      <c r="P3" s="116" t="s">
        <v>185</v>
      </c>
      <c r="Q3" s="117" t="s">
        <v>186</v>
      </c>
      <c r="R3" s="217" t="s">
        <v>187</v>
      </c>
      <c r="S3" s="217" t="s">
        <v>188</v>
      </c>
      <c r="T3" s="217" t="s">
        <v>189</v>
      </c>
      <c r="U3" s="217" t="s">
        <v>190</v>
      </c>
      <c r="V3" s="234" t="s">
        <v>147</v>
      </c>
      <c r="W3" s="236" t="s">
        <v>191</v>
      </c>
      <c r="X3" s="207" t="s">
        <v>148</v>
      </c>
      <c r="Y3" s="232" t="s">
        <v>147</v>
      </c>
      <c r="Z3" s="226" t="s">
        <v>148</v>
      </c>
      <c r="AA3" s="106"/>
    </row>
    <row r="4" spans="1:27" ht="14.25" customHeight="1">
      <c r="A4" s="224"/>
      <c r="B4" s="224"/>
      <c r="C4" s="224"/>
      <c r="D4" s="224"/>
      <c r="E4" s="119" t="s">
        <v>192</v>
      </c>
      <c r="F4" s="119" t="s">
        <v>192</v>
      </c>
      <c r="G4" s="119" t="s">
        <v>193</v>
      </c>
      <c r="H4" s="119" t="s">
        <v>192</v>
      </c>
      <c r="I4" s="119" t="s">
        <v>192</v>
      </c>
      <c r="J4" s="119" t="s">
        <v>193</v>
      </c>
      <c r="K4" s="119"/>
      <c r="L4" s="119"/>
      <c r="M4" s="119" t="s">
        <v>193</v>
      </c>
      <c r="N4" s="119" t="s">
        <v>193</v>
      </c>
      <c r="O4" s="119" t="s">
        <v>193</v>
      </c>
      <c r="P4" s="119" t="s">
        <v>171</v>
      </c>
      <c r="Q4" s="120" t="s">
        <v>192</v>
      </c>
      <c r="R4" s="217"/>
      <c r="S4" s="217"/>
      <c r="T4" s="217"/>
      <c r="U4" s="217"/>
      <c r="V4" s="234"/>
      <c r="W4" s="236"/>
      <c r="X4" s="208"/>
      <c r="Y4" s="233"/>
      <c r="Z4" s="227"/>
    </row>
    <row r="5" spans="1:27" ht="14.25" customHeight="1">
      <c r="A5" s="225"/>
      <c r="B5" s="225"/>
      <c r="C5" s="225"/>
      <c r="D5" s="225"/>
      <c r="E5" s="119" t="s">
        <v>194</v>
      </c>
      <c r="F5" s="119" t="s">
        <v>194</v>
      </c>
      <c r="G5" s="119" t="s">
        <v>194</v>
      </c>
      <c r="H5" s="119" t="s">
        <v>194</v>
      </c>
      <c r="I5" s="119" t="s">
        <v>194</v>
      </c>
      <c r="J5" s="119" t="s">
        <v>194</v>
      </c>
      <c r="K5" s="119" t="s">
        <v>194</v>
      </c>
      <c r="L5" s="119" t="s">
        <v>194</v>
      </c>
      <c r="M5" s="119" t="s">
        <v>194</v>
      </c>
      <c r="N5" s="119" t="s">
        <v>194</v>
      </c>
      <c r="O5" s="119" t="s">
        <v>194</v>
      </c>
      <c r="P5" s="119" t="s">
        <v>194</v>
      </c>
      <c r="Q5" s="119" t="s">
        <v>194</v>
      </c>
      <c r="R5" s="217"/>
      <c r="S5" s="217"/>
      <c r="T5" s="217"/>
      <c r="U5" s="217"/>
      <c r="V5" s="235"/>
      <c r="W5" s="237"/>
      <c r="X5" s="209"/>
      <c r="Y5" s="233"/>
      <c r="Z5" s="227"/>
    </row>
    <row r="6" spans="1:27" ht="14.25" customHeight="1">
      <c r="A6" s="121" t="s">
        <v>166</v>
      </c>
      <c r="B6" s="122" t="s">
        <v>164</v>
      </c>
      <c r="C6" s="123" t="s">
        <v>195</v>
      </c>
      <c r="D6" s="124" t="s">
        <v>122</v>
      </c>
      <c r="E6" s="125" t="s">
        <v>156</v>
      </c>
      <c r="F6" s="125" t="s">
        <v>150</v>
      </c>
      <c r="G6" s="125" t="s">
        <v>150</v>
      </c>
      <c r="H6" s="125" t="s">
        <v>156</v>
      </c>
      <c r="I6" s="125" t="s">
        <v>150</v>
      </c>
      <c r="J6" s="125" t="s">
        <v>156</v>
      </c>
      <c r="K6" s="125" t="s">
        <v>155</v>
      </c>
      <c r="L6" s="125" t="s">
        <v>156</v>
      </c>
      <c r="M6" s="125" t="s">
        <v>196</v>
      </c>
      <c r="N6" s="125" t="s">
        <v>196</v>
      </c>
      <c r="O6" s="125" t="s">
        <v>197</v>
      </c>
      <c r="P6" s="125" t="s">
        <v>196</v>
      </c>
      <c r="Q6" s="125" t="s">
        <v>196</v>
      </c>
      <c r="R6" s="146">
        <f>IFERROR(SUM(INDEX('Cálculo Fatores'!$B$2:$B$7,MATCH('Análise do risco'!$E6,'Cálculo Fatores'!$A$2:$A$7,0))*INDEX('Cálculo Fatores'!$E$2:$E$8,MATCH('Análise do risco'!$E$5,'Cálculo Fatores'!$D$2:$D$8,0)),INDEX('Cálculo Fatores'!$B$2:$B$7,MATCH('Análise do risco'!$F6,'Cálculo Fatores'!$A$2:$A$7,0))*INDEX('Cálculo Fatores'!$E$2:$E$8,MATCH('Análise do risco'!$F$5,'Cálculo Fatores'!$D$2:$D$8,0)),INDEX('Cálculo Fatores'!$B$2:$B$7,MATCH('Análise do risco'!$G6,'Cálculo Fatores'!$A$2:$A$7,0))*INDEX('Cálculo Fatores'!$E$2:$E$8,MATCH('Análise do risco'!$G$5,'Cálculo Fatores'!$D$2:$D$8,0)),INDEX('Cálculo Fatores'!$B$2:$B$7,MATCH('Análise do risco'!$I6,'Cálculo Fatores'!$A$2:$A$7,0))*INDEX('Cálculo Fatores'!$E$2:$E$8,MATCH('Análise do risco'!$I$5,'Cálculo Fatores'!$D$2:$D$8,0)),INDEX('Cálculo Fatores'!$B$2:$B$7,MATCH('Análise do risco'!$J6,'Cálculo Fatores'!$A$2:$A$7,0))*INDEX('Cálculo Fatores'!$E$2:$E$8,MATCH('Análise do risco'!$J$5,'Cálculo Fatores'!$D$2:$D$8,0))),"N/A")</f>
        <v>5.0999999999999996</v>
      </c>
      <c r="S6" s="146">
        <f>IFERROR(SUM(INDEX('Cálculo Fatores'!$B$2:$B$7,MATCH('Análise do risco'!$K6,'Cálculo Fatores'!$A$2:$A$7,0))*'Cálculo Fatores'!$H$1,INDEX('Cálculo Fatores'!$B$2:$B$7,MATCH('Análise do risco'!$L6,'Cálculo Fatores'!$A$2:$A$7,0))*'Cálculo Fatores'!$H$2),"N/A")</f>
        <v>8.8000000000000007</v>
      </c>
      <c r="T6" s="146">
        <v>0.6</v>
      </c>
      <c r="U6" s="146">
        <v>0.4</v>
      </c>
      <c r="V6" s="147">
        <f t="shared" ref="V6:V18" si="0">IFERROR(SUM((R6*T6),(S6*U6)),"N/A")</f>
        <v>6.58</v>
      </c>
      <c r="W6" s="148">
        <f>IFERROR(SUM(INDEX('Cálculo Fatores'!$B$10:$B$14,MATCH('Análise do risco'!$M6,'Cálculo Fatores'!$A$10:$A$14,0))*INDEX('Cálculo Fatores'!$E$10:$E$16,MATCH('Análise do risco'!$M$5,'Cálculo Fatores'!$D$10:$D$16,0)),INDEX('Cálculo Fatores'!$B$10:$B$14,MATCH('Análise do risco'!$N6,'Cálculo Fatores'!$A$10:$A$14,0))*INDEX('Cálculo Fatores'!$E$10:$E$16,MATCH('Análise do risco'!$N$5,'Cálculo Fatores'!$D$10:$D$16,0)),INDEX('Cálculo Fatores'!$B$10:$B$14,MATCH('Análise do risco'!$O6,'Cálculo Fatores'!$A$10:$A$14,0))*INDEX('Cálculo Fatores'!$E$10:$E$16,MATCH('Análise do risco'!$O$5,'Cálculo Fatores'!$D$10:$D$16,0)),INDEX('Cálculo Fatores'!$B$10:$B$14,MATCH('Análise do risco'!$P6,'Cálculo Fatores'!$A$10:$A$14,0))*INDEX('Cálculo Fatores'!$E$10:$E$16,MATCH('Análise do risco'!$P$5,'Cálculo Fatores'!$D$10:$D$16,0)),INDEX('Cálculo Fatores'!$B$10:$B$14,MATCH('Análise do risco'!$Q6,'Cálculo Fatores'!$A$10:$A$14,0))*INDEX('Cálculo Fatores'!$E$10:$E$16,MATCH('Análise do risco'!$Q$5,'Cálculo Fatores'!$D$10:$D$16,0))),"N/A")</f>
        <v>0</v>
      </c>
      <c r="X6" s="149">
        <f t="shared" ref="X6:X18" si="1">IFERROR(V6*(1-W6),"N/A")</f>
        <v>6.58</v>
      </c>
      <c r="Y6" s="127" t="str">
        <f>IFERROR(IF(V6="N/A","N/A",IF(V6=Valores!$A$2,Valores!$B$2,IF(V6&lt;Valores!$A$3,Valores!$B$3,IF(V6&lt;Valores!$A$4,Valores!$B$4,IF(V6&lt;Valores!$A$5,Valores!$B$5,IF(V6&lt;Valores!$A$6,Valores!$B$6,IF(V6&lt;Valores!$A$7,Valores!$B$7,Valores!$B$8))))))),"N/A")</f>
        <v>Alto</v>
      </c>
      <c r="Z6" s="128" t="str">
        <f>IFERROR(IF(X6="N/A","N/A",IF(X6=Valores!$A$2,Valores!$B$2,IF(X6&lt;Valores!$A$3,Valores!$B$3,IF(X6&lt;Valores!$A$4,Valores!$B$4,IF(X6&lt;Valores!$A$5,Valores!$B$5,IF(X6&lt;Valores!$A$6,Valores!$B$6,IF(X6&lt;Valores!$A$7,Valores!$B$7,Valores!$B$8))))))),"N/A")</f>
        <v>Alto</v>
      </c>
    </row>
    <row r="7" spans="1:27" ht="14.25" customHeight="1">
      <c r="A7" s="121" t="s">
        <v>166</v>
      </c>
      <c r="B7" s="122" t="s">
        <v>164</v>
      </c>
      <c r="C7" s="123" t="s">
        <v>195</v>
      </c>
      <c r="D7" s="124" t="s">
        <v>106</v>
      </c>
      <c r="E7" s="125" t="s">
        <v>156</v>
      </c>
      <c r="F7" s="125" t="s">
        <v>150</v>
      </c>
      <c r="G7" s="125" t="s">
        <v>150</v>
      </c>
      <c r="H7" s="125" t="s">
        <v>156</v>
      </c>
      <c r="I7" s="125" t="s">
        <v>150</v>
      </c>
      <c r="J7" s="125" t="s">
        <v>156</v>
      </c>
      <c r="K7" s="125" t="s">
        <v>155</v>
      </c>
      <c r="L7" s="125" t="s">
        <v>156</v>
      </c>
      <c r="M7" s="125" t="s">
        <v>196</v>
      </c>
      <c r="N7" s="125" t="s">
        <v>196</v>
      </c>
      <c r="O7" s="125" t="s">
        <v>198</v>
      </c>
      <c r="P7" s="125" t="s">
        <v>196</v>
      </c>
      <c r="Q7" s="125" t="s">
        <v>196</v>
      </c>
      <c r="R7" s="146">
        <f>IFERROR(SUM(INDEX('Cálculo Fatores'!$B$2:$B$7,MATCH('Análise do risco'!$E7,'Cálculo Fatores'!$A$2:$A$7,0))*INDEX('Cálculo Fatores'!$E$2:$E$8,MATCH('Análise do risco'!$E$5,'Cálculo Fatores'!$D$2:$D$8,0)),INDEX('Cálculo Fatores'!$B$2:$B$7,MATCH('Análise do risco'!$F7,'Cálculo Fatores'!$A$2:$A$7,0))*INDEX('Cálculo Fatores'!$E$2:$E$8,MATCH('Análise do risco'!$F$5,'Cálculo Fatores'!$D$2:$D$8,0)),INDEX('Cálculo Fatores'!$B$2:$B$7,MATCH('Análise do risco'!$G7,'Cálculo Fatores'!$A$2:$A$7,0))*INDEX('Cálculo Fatores'!$E$2:$E$8,MATCH('Análise do risco'!$G$5,'Cálculo Fatores'!$D$2:$D$8,0)),INDEX('Cálculo Fatores'!$B$2:$B$7,MATCH('Análise do risco'!$I7,'Cálculo Fatores'!$A$2:$A$7,0))*INDEX('Cálculo Fatores'!$E$2:$E$8,MATCH('Análise do risco'!$I$5,'Cálculo Fatores'!$D$2:$D$8,0)),INDEX('Cálculo Fatores'!$B$2:$B$7,MATCH('Análise do risco'!$J7,'Cálculo Fatores'!$A$2:$A$7,0))*INDEX('Cálculo Fatores'!$E$2:$E$8,MATCH('Análise do risco'!$J$5,'Cálculo Fatores'!$D$2:$D$8,0))),"N/A")</f>
        <v>5.0999999999999996</v>
      </c>
      <c r="S7" s="146">
        <f>IFERROR(SUM(INDEX('Cálculo Fatores'!$B$2:$B$7,MATCH('Análise do risco'!$K7,'Cálculo Fatores'!$A$2:$A$7,0))*'Cálculo Fatores'!$H$1,INDEX('Cálculo Fatores'!$B$2:$B$7,MATCH('Análise do risco'!$L7,'Cálculo Fatores'!$A$2:$A$7,0))*'Cálculo Fatores'!$H$2),"N/A")</f>
        <v>8.8000000000000007</v>
      </c>
      <c r="T7" s="146">
        <v>0.6</v>
      </c>
      <c r="U7" s="146">
        <v>0.4</v>
      </c>
      <c r="V7" s="147">
        <f t="shared" si="0"/>
        <v>6.58</v>
      </c>
      <c r="W7" s="148">
        <f>IFERROR(SUM(INDEX('Cálculo Fatores'!$B$10:$B$14,MATCH('Análise do risco'!$M7,'Cálculo Fatores'!$A$10:$A$14,0))*INDEX('Cálculo Fatores'!$E$10:$E$16,MATCH('Análise do risco'!$M$5,'Cálculo Fatores'!$D$10:$D$16,0)),INDEX('Cálculo Fatores'!$B$10:$B$14,MATCH('Análise do risco'!$N7,'Cálculo Fatores'!$A$10:$A$14,0))*INDEX('Cálculo Fatores'!$E$10:$E$16,MATCH('Análise do risco'!$N$5,'Cálculo Fatores'!$D$10:$D$16,0)),INDEX('Cálculo Fatores'!$B$10:$B$14,MATCH('Análise do risco'!$O7,'Cálculo Fatores'!$A$10:$A$14,0))*INDEX('Cálculo Fatores'!$E$10:$E$16,MATCH('Análise do risco'!$O$5,'Cálculo Fatores'!$D$10:$D$16,0)),INDEX('Cálculo Fatores'!$B$10:$B$14,MATCH('Análise do risco'!$P7,'Cálculo Fatores'!$A$10:$A$14,0))*INDEX('Cálculo Fatores'!$E$10:$E$16,MATCH('Análise do risco'!$P$5,'Cálculo Fatores'!$D$10:$D$16,0)),INDEX('Cálculo Fatores'!$B$10:$B$14,MATCH('Análise do risco'!$Q7,'Cálculo Fatores'!$A$10:$A$14,0))*INDEX('Cálculo Fatores'!$E$10:$E$16,MATCH('Análise do risco'!$Q$5,'Cálculo Fatores'!$D$10:$D$16,0))),"N/A")</f>
        <v>0</v>
      </c>
      <c r="X7" s="149">
        <f t="shared" si="1"/>
        <v>6.58</v>
      </c>
      <c r="Y7" s="127" t="str">
        <f>IFERROR(IF(V7="N/A","N/A",IF(V7=Valores!$A$2,Valores!$B$2,IF(V7&lt;Valores!$A$3,Valores!$B$3,IF(V7&lt;Valores!$A$4,Valores!$B$4,IF(V7&lt;Valores!$A$5,Valores!$B$5,IF(V7&lt;Valores!$A$6,Valores!$B$6,IF(V7&lt;Valores!$A$7,Valores!$B$7,Valores!$B$8))))))),"N/A")</f>
        <v>Alto</v>
      </c>
      <c r="Z7" s="128" t="str">
        <f>IFERROR(IF(X7="N/A","N/A",IF(X7=Valores!$A$2,Valores!$B$2,IF(X7&lt;Valores!$A$3,Valores!$B$3,IF(X7&lt;Valores!$A$4,Valores!$B$4,IF(X7&lt;Valores!$A$5,Valores!$B$5,IF(X7&lt;Valores!$A$6,Valores!$B$6,IF(X7&lt;Valores!$A$7,Valores!$B$7,Valores!$B$8))))))),"N/A")</f>
        <v>Alto</v>
      </c>
    </row>
    <row r="8" spans="1:27" ht="14.25" customHeight="1">
      <c r="A8" s="121" t="s">
        <v>166</v>
      </c>
      <c r="B8" s="122" t="s">
        <v>164</v>
      </c>
      <c r="C8" s="123" t="s">
        <v>195</v>
      </c>
      <c r="D8" s="124" t="s">
        <v>109</v>
      </c>
      <c r="E8" s="125" t="s">
        <v>156</v>
      </c>
      <c r="F8" s="125" t="s">
        <v>150</v>
      </c>
      <c r="G8" s="125" t="s">
        <v>150</v>
      </c>
      <c r="H8" s="125" t="s">
        <v>156</v>
      </c>
      <c r="I8" s="125" t="s">
        <v>150</v>
      </c>
      <c r="J8" s="125" t="s">
        <v>156</v>
      </c>
      <c r="K8" s="125" t="s">
        <v>155</v>
      </c>
      <c r="L8" s="125" t="s">
        <v>156</v>
      </c>
      <c r="M8" s="125" t="s">
        <v>196</v>
      </c>
      <c r="N8" s="125" t="s">
        <v>196</v>
      </c>
      <c r="O8" s="125" t="s">
        <v>198</v>
      </c>
      <c r="P8" s="125" t="s">
        <v>196</v>
      </c>
      <c r="Q8" s="125" t="s">
        <v>196</v>
      </c>
      <c r="R8" s="146">
        <f>IFERROR(SUM(INDEX('Cálculo Fatores'!$B$2:$B$7,MATCH('Análise do risco'!$E8,'Cálculo Fatores'!$A$2:$A$7,0))*INDEX('Cálculo Fatores'!$E$2:$E$8,MATCH('Análise do risco'!$E$5,'Cálculo Fatores'!$D$2:$D$8,0)),INDEX('Cálculo Fatores'!$B$2:$B$7,MATCH('Análise do risco'!$F8,'Cálculo Fatores'!$A$2:$A$7,0))*INDEX('Cálculo Fatores'!$E$2:$E$8,MATCH('Análise do risco'!$F$5,'Cálculo Fatores'!$D$2:$D$8,0)),INDEX('Cálculo Fatores'!$B$2:$B$7,MATCH('Análise do risco'!$G8,'Cálculo Fatores'!$A$2:$A$7,0))*INDEX('Cálculo Fatores'!$E$2:$E$8,MATCH('Análise do risco'!$G$5,'Cálculo Fatores'!$D$2:$D$8,0)),INDEX('Cálculo Fatores'!$B$2:$B$7,MATCH('Análise do risco'!$I8,'Cálculo Fatores'!$A$2:$A$7,0))*INDEX('Cálculo Fatores'!$E$2:$E$8,MATCH('Análise do risco'!$I$5,'Cálculo Fatores'!$D$2:$D$8,0)),INDEX('Cálculo Fatores'!$B$2:$B$7,MATCH('Análise do risco'!$J8,'Cálculo Fatores'!$A$2:$A$7,0))*INDEX('Cálculo Fatores'!$E$2:$E$8,MATCH('Análise do risco'!$J$5,'Cálculo Fatores'!$D$2:$D$8,0))),"N/A")</f>
        <v>5.0999999999999996</v>
      </c>
      <c r="S8" s="146">
        <f>IFERROR(SUM(INDEX('Cálculo Fatores'!$B$2:$B$7,MATCH('Análise do risco'!$K8,'Cálculo Fatores'!$A$2:$A$7,0))*'Cálculo Fatores'!$H$1,INDEX('Cálculo Fatores'!$B$2:$B$7,MATCH('Análise do risco'!$L8,'Cálculo Fatores'!$A$2:$A$7,0))*'Cálculo Fatores'!$H$2),"N/A")</f>
        <v>8.8000000000000007</v>
      </c>
      <c r="T8" s="146">
        <v>0.6</v>
      </c>
      <c r="U8" s="146">
        <v>0.4</v>
      </c>
      <c r="V8" s="147">
        <f t="shared" si="0"/>
        <v>6.58</v>
      </c>
      <c r="W8" s="148">
        <f>IFERROR(SUM(INDEX('Cálculo Fatores'!$B$10:$B$14,MATCH('Análise do risco'!$M8,'Cálculo Fatores'!$A$10:$A$14,0))*INDEX('Cálculo Fatores'!$E$10:$E$16,MATCH('Análise do risco'!$M$5,'Cálculo Fatores'!$D$10:$D$16,0)),INDEX('Cálculo Fatores'!$B$10:$B$14,MATCH('Análise do risco'!$N8,'Cálculo Fatores'!$A$10:$A$14,0))*INDEX('Cálculo Fatores'!$E$10:$E$16,MATCH('Análise do risco'!$N$5,'Cálculo Fatores'!$D$10:$D$16,0)),INDEX('Cálculo Fatores'!$B$10:$B$14,MATCH('Análise do risco'!$O8,'Cálculo Fatores'!$A$10:$A$14,0))*INDEX('Cálculo Fatores'!$E$10:$E$16,MATCH('Análise do risco'!$O$5,'Cálculo Fatores'!$D$10:$D$16,0)),INDEX('Cálculo Fatores'!$B$10:$B$14,MATCH('Análise do risco'!$P8,'Cálculo Fatores'!$A$10:$A$14,0))*INDEX('Cálculo Fatores'!$E$10:$E$16,MATCH('Análise do risco'!$P$5,'Cálculo Fatores'!$D$10:$D$16,0)),INDEX('Cálculo Fatores'!$B$10:$B$14,MATCH('Análise do risco'!$Q8,'Cálculo Fatores'!$A$10:$A$14,0))*INDEX('Cálculo Fatores'!$E$10:$E$16,MATCH('Análise do risco'!$Q$5,'Cálculo Fatores'!$D$10:$D$16,0))),"N/A")</f>
        <v>0</v>
      </c>
      <c r="X8" s="149">
        <f t="shared" si="1"/>
        <v>6.58</v>
      </c>
      <c r="Y8" s="127" t="str">
        <f>IFERROR(IF(V8="N/A","N/A",IF(V8=Valores!$A$2,Valores!$B$2,IF(V8&lt;Valores!$A$3,Valores!$B$3,IF(V8&lt;Valores!$A$4,Valores!$B$4,IF(V8&lt;Valores!$A$5,Valores!$B$5,IF(V8&lt;Valores!$A$6,Valores!$B$6,IF(V8&lt;Valores!$A$7,Valores!$B$7,Valores!$B$8))))))),"N/A")</f>
        <v>Alto</v>
      </c>
      <c r="Z8" s="128" t="str">
        <f>IFERROR(IF(X8="N/A","N/A",IF(X8=Valores!$A$2,Valores!$B$2,IF(X8&lt;Valores!$A$3,Valores!$B$3,IF(X8&lt;Valores!$A$4,Valores!$B$4,IF(X8&lt;Valores!$A$5,Valores!$B$5,IF(X8&lt;Valores!$A$6,Valores!$B$6,IF(X8&lt;Valores!$A$7,Valores!$B$7,Valores!$B$8))))))),"N/A")</f>
        <v>Alto</v>
      </c>
    </row>
    <row r="9" spans="1:27" ht="14.25" customHeight="1">
      <c r="A9" s="121" t="s">
        <v>166</v>
      </c>
      <c r="B9" s="122" t="s">
        <v>164</v>
      </c>
      <c r="C9" s="123" t="s">
        <v>195</v>
      </c>
      <c r="D9" s="124" t="s">
        <v>51</v>
      </c>
      <c r="E9" s="125" t="s">
        <v>156</v>
      </c>
      <c r="F9" s="125" t="s">
        <v>150</v>
      </c>
      <c r="G9" s="125" t="s">
        <v>150</v>
      </c>
      <c r="H9" s="125" t="s">
        <v>156</v>
      </c>
      <c r="I9" s="125" t="s">
        <v>150</v>
      </c>
      <c r="J9" s="125" t="s">
        <v>156</v>
      </c>
      <c r="K9" s="125" t="s">
        <v>155</v>
      </c>
      <c r="L9" s="125" t="s">
        <v>155</v>
      </c>
      <c r="M9" s="125" t="s">
        <v>196</v>
      </c>
      <c r="N9" s="125" t="s">
        <v>196</v>
      </c>
      <c r="O9" s="125" t="s">
        <v>198</v>
      </c>
      <c r="P9" s="125" t="s">
        <v>196</v>
      </c>
      <c r="Q9" s="125" t="s">
        <v>196</v>
      </c>
      <c r="R9" s="146">
        <f>IFERROR(SUM(INDEX('Cálculo Fatores'!$B$2:$B$7,MATCH('Análise do risco'!$E9,'Cálculo Fatores'!$A$2:$A$7,0))*INDEX('Cálculo Fatores'!$E$2:$E$8,MATCH('Análise do risco'!$E$5,'Cálculo Fatores'!$D$2:$D$8,0)),INDEX('Cálculo Fatores'!$B$2:$B$7,MATCH('Análise do risco'!$F9,'Cálculo Fatores'!$A$2:$A$7,0))*INDEX('Cálculo Fatores'!$E$2:$E$8,MATCH('Análise do risco'!$F$5,'Cálculo Fatores'!$D$2:$D$8,0)),INDEX('Cálculo Fatores'!$B$2:$B$7,MATCH('Análise do risco'!$G9,'Cálculo Fatores'!$A$2:$A$7,0))*INDEX('Cálculo Fatores'!$E$2:$E$8,MATCH('Análise do risco'!$G$5,'Cálculo Fatores'!$D$2:$D$8,0)),INDEX('Cálculo Fatores'!$B$2:$B$7,MATCH('Análise do risco'!$I9,'Cálculo Fatores'!$A$2:$A$7,0))*INDEX('Cálculo Fatores'!$E$2:$E$8,MATCH('Análise do risco'!$I$5,'Cálculo Fatores'!$D$2:$D$8,0)),INDEX('Cálculo Fatores'!$B$2:$B$7,MATCH('Análise do risco'!$J9,'Cálculo Fatores'!$A$2:$A$7,0))*INDEX('Cálculo Fatores'!$E$2:$E$8,MATCH('Análise do risco'!$J$5,'Cálculo Fatores'!$D$2:$D$8,0))),"N/A")</f>
        <v>5.0999999999999996</v>
      </c>
      <c r="S9" s="146">
        <f>IFERROR(SUM(INDEX('Cálculo Fatores'!$B$2:$B$7,MATCH('Análise do risco'!$K9,'Cálculo Fatores'!$A$2:$A$7,0))*'Cálculo Fatores'!$H$1,INDEX('Cálculo Fatores'!$B$2:$B$7,MATCH('Análise do risco'!$L9,'Cálculo Fatores'!$A$2:$A$7,0))*'Cálculo Fatores'!$H$2),"N/A")</f>
        <v>10</v>
      </c>
      <c r="T9" s="146">
        <v>0.6</v>
      </c>
      <c r="U9" s="146">
        <v>0.4</v>
      </c>
      <c r="V9" s="147">
        <f t="shared" si="0"/>
        <v>7.06</v>
      </c>
      <c r="W9" s="148">
        <f>IFERROR(SUM(INDEX('Cálculo Fatores'!$B$10:$B$14,MATCH('Análise do risco'!$M9,'Cálculo Fatores'!$A$10:$A$14,0))*INDEX('Cálculo Fatores'!$E$10:$E$16,MATCH('Análise do risco'!$M$5,'Cálculo Fatores'!$D$10:$D$16,0)),INDEX('Cálculo Fatores'!$B$10:$B$14,MATCH('Análise do risco'!$N9,'Cálculo Fatores'!$A$10:$A$14,0))*INDEX('Cálculo Fatores'!$E$10:$E$16,MATCH('Análise do risco'!$N$5,'Cálculo Fatores'!$D$10:$D$16,0)),INDEX('Cálculo Fatores'!$B$10:$B$14,MATCH('Análise do risco'!$O9,'Cálculo Fatores'!$A$10:$A$14,0))*INDEX('Cálculo Fatores'!$E$10:$E$16,MATCH('Análise do risco'!$O$5,'Cálculo Fatores'!$D$10:$D$16,0)),INDEX('Cálculo Fatores'!$B$10:$B$14,MATCH('Análise do risco'!$P9,'Cálculo Fatores'!$A$10:$A$14,0))*INDEX('Cálculo Fatores'!$E$10:$E$16,MATCH('Análise do risco'!$P$5,'Cálculo Fatores'!$D$10:$D$16,0)),INDEX('Cálculo Fatores'!$B$10:$B$14,MATCH('Análise do risco'!$Q9,'Cálculo Fatores'!$A$10:$A$14,0))*INDEX('Cálculo Fatores'!$E$10:$E$16,MATCH('Análise do risco'!$Q$5,'Cálculo Fatores'!$D$10:$D$16,0))),"N/A")</f>
        <v>0</v>
      </c>
      <c r="X9" s="149">
        <f t="shared" si="1"/>
        <v>7.06</v>
      </c>
      <c r="Y9" s="127" t="str">
        <f>IFERROR(IF(V9="N/A","N/A",IF(V9=Valores!$A$2,Valores!$B$2,IF(V9&lt;Valores!$A$3,Valores!$B$3,IF(V9&lt;Valores!$A$4,Valores!$B$4,IF(V9&lt;Valores!$A$5,Valores!$B$5,IF(V9&lt;Valores!$A$6,Valores!$B$6,IF(V9&lt;Valores!$A$7,Valores!$B$7,Valores!$B$8))))))),"N/A")</f>
        <v>Alto</v>
      </c>
      <c r="Z9" s="128" t="str">
        <f>IFERROR(IF(X9="N/A","N/A",IF(X9=Valores!$A$2,Valores!$B$2,IF(X9&lt;Valores!$A$3,Valores!$B$3,IF(X9&lt;Valores!$A$4,Valores!$B$4,IF(X9&lt;Valores!$A$5,Valores!$B$5,IF(X9&lt;Valores!$A$6,Valores!$B$6,IF(X9&lt;Valores!$A$7,Valores!$B$7,Valores!$B$8))))))),"N/A")</f>
        <v>Alto</v>
      </c>
    </row>
    <row r="10" spans="1:27" ht="14.25" customHeight="1">
      <c r="A10" s="121" t="s">
        <v>166</v>
      </c>
      <c r="B10" s="122" t="s">
        <v>164</v>
      </c>
      <c r="C10" s="123" t="s">
        <v>195</v>
      </c>
      <c r="D10" s="124" t="s">
        <v>53</v>
      </c>
      <c r="E10" s="125" t="s">
        <v>156</v>
      </c>
      <c r="F10" s="125" t="s">
        <v>150</v>
      </c>
      <c r="G10" s="125" t="s">
        <v>150</v>
      </c>
      <c r="H10" s="125" t="s">
        <v>156</v>
      </c>
      <c r="I10" s="125" t="s">
        <v>150</v>
      </c>
      <c r="J10" s="125" t="s">
        <v>156</v>
      </c>
      <c r="K10" s="125" t="s">
        <v>155</v>
      </c>
      <c r="L10" s="125" t="s">
        <v>155</v>
      </c>
      <c r="M10" s="125" t="s">
        <v>196</v>
      </c>
      <c r="N10" s="125" t="s">
        <v>196</v>
      </c>
      <c r="O10" s="125" t="s">
        <v>198</v>
      </c>
      <c r="P10" s="125" t="s">
        <v>196</v>
      </c>
      <c r="Q10" s="125" t="s">
        <v>196</v>
      </c>
      <c r="R10" s="146">
        <f>IFERROR(SUM(INDEX('Cálculo Fatores'!$B$2:$B$7,MATCH('Análise do risco'!$E10,'Cálculo Fatores'!$A$2:$A$7,0))*INDEX('Cálculo Fatores'!$E$2:$E$8,MATCH('Análise do risco'!$E$5,'Cálculo Fatores'!$D$2:$D$8,0)),INDEX('Cálculo Fatores'!$B$2:$B$7,MATCH('Análise do risco'!$F10,'Cálculo Fatores'!$A$2:$A$7,0))*INDEX('Cálculo Fatores'!$E$2:$E$8,MATCH('Análise do risco'!$F$5,'Cálculo Fatores'!$D$2:$D$8,0)),INDEX('Cálculo Fatores'!$B$2:$B$7,MATCH('Análise do risco'!$G10,'Cálculo Fatores'!$A$2:$A$7,0))*INDEX('Cálculo Fatores'!$E$2:$E$8,MATCH('Análise do risco'!$G$5,'Cálculo Fatores'!$D$2:$D$8,0)),INDEX('Cálculo Fatores'!$B$2:$B$7,MATCH('Análise do risco'!$I10,'Cálculo Fatores'!$A$2:$A$7,0))*INDEX('Cálculo Fatores'!$E$2:$E$8,MATCH('Análise do risco'!$I$5,'Cálculo Fatores'!$D$2:$D$8,0)),INDEX('Cálculo Fatores'!$B$2:$B$7,MATCH('Análise do risco'!$J10,'Cálculo Fatores'!$A$2:$A$7,0))*INDEX('Cálculo Fatores'!$E$2:$E$8,MATCH('Análise do risco'!$J$5,'Cálculo Fatores'!$D$2:$D$8,0))),"N/A")</f>
        <v>5.0999999999999996</v>
      </c>
      <c r="S10" s="146">
        <f>IFERROR(SUM(INDEX('Cálculo Fatores'!$B$2:$B$7,MATCH('Análise do risco'!$K10,'Cálculo Fatores'!$A$2:$A$7,0))*'Cálculo Fatores'!$H$1,INDEX('Cálculo Fatores'!$B$2:$B$7,MATCH('Análise do risco'!$L10,'Cálculo Fatores'!$A$2:$A$7,0))*'Cálculo Fatores'!$H$2),"N/A")</f>
        <v>10</v>
      </c>
      <c r="T10" s="146">
        <v>0.6</v>
      </c>
      <c r="U10" s="146">
        <v>0.4</v>
      </c>
      <c r="V10" s="147">
        <f t="shared" si="0"/>
        <v>7.06</v>
      </c>
      <c r="W10" s="148">
        <f>IFERROR(SUM(INDEX('Cálculo Fatores'!$B$10:$B$14,MATCH('Análise do risco'!$M10,'Cálculo Fatores'!$A$10:$A$14,0))*INDEX('Cálculo Fatores'!$E$10:$E$16,MATCH('Análise do risco'!$M$5,'Cálculo Fatores'!$D$10:$D$16,0)),INDEX('Cálculo Fatores'!$B$10:$B$14,MATCH('Análise do risco'!$N10,'Cálculo Fatores'!$A$10:$A$14,0))*INDEX('Cálculo Fatores'!$E$10:$E$16,MATCH('Análise do risco'!$N$5,'Cálculo Fatores'!$D$10:$D$16,0)),INDEX('Cálculo Fatores'!$B$10:$B$14,MATCH('Análise do risco'!$O10,'Cálculo Fatores'!$A$10:$A$14,0))*INDEX('Cálculo Fatores'!$E$10:$E$16,MATCH('Análise do risco'!$O$5,'Cálculo Fatores'!$D$10:$D$16,0)),INDEX('Cálculo Fatores'!$B$10:$B$14,MATCH('Análise do risco'!$P10,'Cálculo Fatores'!$A$10:$A$14,0))*INDEX('Cálculo Fatores'!$E$10:$E$16,MATCH('Análise do risco'!$P$5,'Cálculo Fatores'!$D$10:$D$16,0)),INDEX('Cálculo Fatores'!$B$10:$B$14,MATCH('Análise do risco'!$Q10,'Cálculo Fatores'!$A$10:$A$14,0))*INDEX('Cálculo Fatores'!$E$10:$E$16,MATCH('Análise do risco'!$Q$5,'Cálculo Fatores'!$D$10:$D$16,0))),"N/A")</f>
        <v>0</v>
      </c>
      <c r="X10" s="149">
        <f t="shared" si="1"/>
        <v>7.06</v>
      </c>
      <c r="Y10" s="127" t="str">
        <f>IFERROR(IF(V10="N/A","N/A",IF(V10=Valores!$A$2,Valores!$B$2,IF(V10&lt;Valores!$A$3,Valores!$B$3,IF(V10&lt;Valores!$A$4,Valores!$B$4,IF(V10&lt;Valores!$A$5,Valores!$B$5,IF(V10&lt;Valores!$A$6,Valores!$B$6,IF(V10&lt;Valores!$A$7,Valores!$B$7,Valores!$B$8))))))),"N/A")</f>
        <v>Alto</v>
      </c>
      <c r="Z10" s="128" t="str">
        <f>IFERROR(IF(X10="N/A","N/A",IF(X10=Valores!$A$2,Valores!$B$2,IF(X10&lt;Valores!$A$3,Valores!$B$3,IF(X10&lt;Valores!$A$4,Valores!$B$4,IF(X10&lt;Valores!$A$5,Valores!$B$5,IF(X10&lt;Valores!$A$6,Valores!$B$6,IF(X10&lt;Valores!$A$7,Valores!$B$7,Valores!$B$8))))))),"N/A")</f>
        <v>Alto</v>
      </c>
    </row>
    <row r="11" spans="1:27" ht="14.25" customHeight="1">
      <c r="A11" s="121" t="s">
        <v>166</v>
      </c>
      <c r="B11" s="122" t="s">
        <v>164</v>
      </c>
      <c r="C11" s="123" t="s">
        <v>195</v>
      </c>
      <c r="D11" s="124" t="s">
        <v>116</v>
      </c>
      <c r="E11" s="125" t="s">
        <v>156</v>
      </c>
      <c r="F11" s="125" t="s">
        <v>150</v>
      </c>
      <c r="G11" s="125" t="s">
        <v>150</v>
      </c>
      <c r="H11" s="125" t="s">
        <v>156</v>
      </c>
      <c r="I11" s="125" t="s">
        <v>150</v>
      </c>
      <c r="J11" s="125" t="s">
        <v>156</v>
      </c>
      <c r="K11" s="125" t="s">
        <v>155</v>
      </c>
      <c r="L11" s="125" t="s">
        <v>155</v>
      </c>
      <c r="M11" s="125" t="s">
        <v>196</v>
      </c>
      <c r="N11" s="125" t="s">
        <v>196</v>
      </c>
      <c r="O11" s="125" t="s">
        <v>198</v>
      </c>
      <c r="P11" s="125" t="s">
        <v>196</v>
      </c>
      <c r="Q11" s="125" t="s">
        <v>196</v>
      </c>
      <c r="R11" s="146">
        <f>IFERROR(SUM(INDEX('Cálculo Fatores'!$B$2:$B$7,MATCH('Análise do risco'!$E11,'Cálculo Fatores'!$A$2:$A$7,0))*INDEX('Cálculo Fatores'!$E$2:$E$8,MATCH('Análise do risco'!$E$5,'Cálculo Fatores'!$D$2:$D$8,0)),INDEX('Cálculo Fatores'!$B$2:$B$7,MATCH('Análise do risco'!$F11,'Cálculo Fatores'!$A$2:$A$7,0))*INDEX('Cálculo Fatores'!$E$2:$E$8,MATCH('Análise do risco'!$F$5,'Cálculo Fatores'!$D$2:$D$8,0)),INDEX('Cálculo Fatores'!$B$2:$B$7,MATCH('Análise do risco'!$G11,'Cálculo Fatores'!$A$2:$A$7,0))*INDEX('Cálculo Fatores'!$E$2:$E$8,MATCH('Análise do risco'!$G$5,'Cálculo Fatores'!$D$2:$D$8,0)),INDEX('Cálculo Fatores'!$B$2:$B$7,MATCH('Análise do risco'!$I11,'Cálculo Fatores'!$A$2:$A$7,0))*INDEX('Cálculo Fatores'!$E$2:$E$8,MATCH('Análise do risco'!$I$5,'Cálculo Fatores'!$D$2:$D$8,0)),INDEX('Cálculo Fatores'!$B$2:$B$7,MATCH('Análise do risco'!$J11,'Cálculo Fatores'!$A$2:$A$7,0))*INDEX('Cálculo Fatores'!$E$2:$E$8,MATCH('Análise do risco'!$J$5,'Cálculo Fatores'!$D$2:$D$8,0))),"N/A")</f>
        <v>5.0999999999999996</v>
      </c>
      <c r="S11" s="146">
        <f>IFERROR(SUM(INDEX('Cálculo Fatores'!$B$2:$B$7,MATCH('Análise do risco'!$K11,'Cálculo Fatores'!$A$2:$A$7,0))*'Cálculo Fatores'!$H$1,INDEX('Cálculo Fatores'!$B$2:$B$7,MATCH('Análise do risco'!$L11,'Cálculo Fatores'!$A$2:$A$7,0))*'Cálculo Fatores'!$H$2),"N/A")</f>
        <v>10</v>
      </c>
      <c r="T11" s="146">
        <v>0.6</v>
      </c>
      <c r="U11" s="146">
        <v>0.4</v>
      </c>
      <c r="V11" s="147">
        <f t="shared" si="0"/>
        <v>7.06</v>
      </c>
      <c r="W11" s="148">
        <f>IFERROR(SUM(INDEX('Cálculo Fatores'!$B$10:$B$14,MATCH('Análise do risco'!$M11,'Cálculo Fatores'!$A$10:$A$14,0))*INDEX('Cálculo Fatores'!$E$10:$E$16,MATCH('Análise do risco'!$M$5,'Cálculo Fatores'!$D$10:$D$16,0)),INDEX('Cálculo Fatores'!$B$10:$B$14,MATCH('Análise do risco'!$N11,'Cálculo Fatores'!$A$10:$A$14,0))*INDEX('Cálculo Fatores'!$E$10:$E$16,MATCH('Análise do risco'!$N$5,'Cálculo Fatores'!$D$10:$D$16,0)),INDEX('Cálculo Fatores'!$B$10:$B$14,MATCH('Análise do risco'!$O11,'Cálculo Fatores'!$A$10:$A$14,0))*INDEX('Cálculo Fatores'!$E$10:$E$16,MATCH('Análise do risco'!$O$5,'Cálculo Fatores'!$D$10:$D$16,0)),INDEX('Cálculo Fatores'!$B$10:$B$14,MATCH('Análise do risco'!$P11,'Cálculo Fatores'!$A$10:$A$14,0))*INDEX('Cálculo Fatores'!$E$10:$E$16,MATCH('Análise do risco'!$P$5,'Cálculo Fatores'!$D$10:$D$16,0)),INDEX('Cálculo Fatores'!$B$10:$B$14,MATCH('Análise do risco'!$Q11,'Cálculo Fatores'!$A$10:$A$14,0))*INDEX('Cálculo Fatores'!$E$10:$E$16,MATCH('Análise do risco'!$Q$5,'Cálculo Fatores'!$D$10:$D$16,0))),"N/A")</f>
        <v>0</v>
      </c>
      <c r="X11" s="149">
        <f t="shared" si="1"/>
        <v>7.06</v>
      </c>
      <c r="Y11" s="127" t="str">
        <f>IFERROR(IF(V11="N/A","N/A",IF(V11=Valores!$A$2,Valores!$B$2,IF(V11&lt;Valores!$A$3,Valores!$B$3,IF(V11&lt;Valores!$A$4,Valores!$B$4,IF(V11&lt;Valores!$A$5,Valores!$B$5,IF(V11&lt;Valores!$A$6,Valores!$B$6,IF(V11&lt;Valores!$A$7,Valores!$B$7,Valores!$B$8))))))),"N/A")</f>
        <v>Alto</v>
      </c>
      <c r="Z11" s="128" t="str">
        <f>IFERROR(IF(X11="N/A","N/A",IF(X11=Valores!$A$2,Valores!$B$2,IF(X11&lt;Valores!$A$3,Valores!$B$3,IF(X11&lt;Valores!$A$4,Valores!$B$4,IF(X11&lt;Valores!$A$5,Valores!$B$5,IF(X11&lt;Valores!$A$6,Valores!$B$6,IF(X11&lt;Valores!$A$7,Valores!$B$7,Valores!$B$8))))))),"N/A")</f>
        <v>Alto</v>
      </c>
    </row>
    <row r="12" spans="1:27" ht="14.25" customHeight="1">
      <c r="A12" s="121" t="s">
        <v>166</v>
      </c>
      <c r="B12" s="122" t="s">
        <v>164</v>
      </c>
      <c r="C12" s="123" t="s">
        <v>195</v>
      </c>
      <c r="D12" s="124" t="s">
        <v>119</v>
      </c>
      <c r="E12" s="125" t="s">
        <v>156</v>
      </c>
      <c r="F12" s="125" t="s">
        <v>150</v>
      </c>
      <c r="G12" s="125" t="s">
        <v>150</v>
      </c>
      <c r="H12" s="125" t="s">
        <v>156</v>
      </c>
      <c r="I12" s="125" t="s">
        <v>150</v>
      </c>
      <c r="J12" s="125" t="s">
        <v>156</v>
      </c>
      <c r="K12" s="125" t="s">
        <v>155</v>
      </c>
      <c r="L12" s="125" t="s">
        <v>150</v>
      </c>
      <c r="M12" s="125" t="s">
        <v>196</v>
      </c>
      <c r="N12" s="125" t="s">
        <v>196</v>
      </c>
      <c r="O12" s="125" t="s">
        <v>198</v>
      </c>
      <c r="P12" s="125" t="s">
        <v>196</v>
      </c>
      <c r="Q12" s="125" t="s">
        <v>196</v>
      </c>
      <c r="R12" s="146">
        <f>IFERROR(SUM(INDEX('Cálculo Fatores'!$B$2:$B$7,MATCH('Análise do risco'!$E12,'Cálculo Fatores'!$A$2:$A$7,0))*INDEX('Cálculo Fatores'!$E$2:$E$8,MATCH('Análise do risco'!$E$5,'Cálculo Fatores'!$D$2:$D$8,0)),INDEX('Cálculo Fatores'!$B$2:$B$7,MATCH('Análise do risco'!$F12,'Cálculo Fatores'!$A$2:$A$7,0))*INDEX('Cálculo Fatores'!$E$2:$E$8,MATCH('Análise do risco'!$F$5,'Cálculo Fatores'!$D$2:$D$8,0)),INDEX('Cálculo Fatores'!$B$2:$B$7,MATCH('Análise do risco'!$G12,'Cálculo Fatores'!$A$2:$A$7,0))*INDEX('Cálculo Fatores'!$E$2:$E$8,MATCH('Análise do risco'!$G$5,'Cálculo Fatores'!$D$2:$D$8,0)),INDEX('Cálculo Fatores'!$B$2:$B$7,MATCH('Análise do risco'!$I12,'Cálculo Fatores'!$A$2:$A$7,0))*INDEX('Cálculo Fatores'!$E$2:$E$8,MATCH('Análise do risco'!$I$5,'Cálculo Fatores'!$D$2:$D$8,0)),INDEX('Cálculo Fatores'!$B$2:$B$7,MATCH('Análise do risco'!$J12,'Cálculo Fatores'!$A$2:$A$7,0))*INDEX('Cálculo Fatores'!$E$2:$E$8,MATCH('Análise do risco'!$J$5,'Cálculo Fatores'!$D$2:$D$8,0))),"N/A")</f>
        <v>5.0999999999999996</v>
      </c>
      <c r="S12" s="146">
        <f>IFERROR(SUM(INDEX('Cálculo Fatores'!$B$2:$B$7,MATCH('Análise do risco'!$K12,'Cálculo Fatores'!$A$2:$A$7,0))*'Cálculo Fatores'!$H$1,INDEX('Cálculo Fatores'!$B$2:$B$7,MATCH('Análise do risco'!$L12,'Cálculo Fatores'!$A$2:$A$7,0))*'Cálculo Fatores'!$H$2),"N/A")</f>
        <v>7.6</v>
      </c>
      <c r="T12" s="146">
        <v>0.6</v>
      </c>
      <c r="U12" s="146">
        <v>0.4</v>
      </c>
      <c r="V12" s="147">
        <f t="shared" si="0"/>
        <v>6.1</v>
      </c>
      <c r="W12" s="148">
        <f>IFERROR(SUM(INDEX('Cálculo Fatores'!$B$10:$B$14,MATCH('Análise do risco'!$M12,'Cálculo Fatores'!$A$10:$A$14,0))*INDEX('Cálculo Fatores'!$E$10:$E$16,MATCH('Análise do risco'!$M$5,'Cálculo Fatores'!$D$10:$D$16,0)),INDEX('Cálculo Fatores'!$B$10:$B$14,MATCH('Análise do risco'!$N12,'Cálculo Fatores'!$A$10:$A$14,0))*INDEX('Cálculo Fatores'!$E$10:$E$16,MATCH('Análise do risco'!$N$5,'Cálculo Fatores'!$D$10:$D$16,0)),INDEX('Cálculo Fatores'!$B$10:$B$14,MATCH('Análise do risco'!$O12,'Cálculo Fatores'!$A$10:$A$14,0))*INDEX('Cálculo Fatores'!$E$10:$E$16,MATCH('Análise do risco'!$O$5,'Cálculo Fatores'!$D$10:$D$16,0)),INDEX('Cálculo Fatores'!$B$10:$B$14,MATCH('Análise do risco'!$P12,'Cálculo Fatores'!$A$10:$A$14,0))*INDEX('Cálculo Fatores'!$E$10:$E$16,MATCH('Análise do risco'!$P$5,'Cálculo Fatores'!$D$10:$D$16,0)),INDEX('Cálculo Fatores'!$B$10:$B$14,MATCH('Análise do risco'!$Q12,'Cálculo Fatores'!$A$10:$A$14,0))*INDEX('Cálculo Fatores'!$E$10:$E$16,MATCH('Análise do risco'!$Q$5,'Cálculo Fatores'!$D$10:$D$16,0))),"N/A")</f>
        <v>0</v>
      </c>
      <c r="X12" s="149">
        <f t="shared" si="1"/>
        <v>6.1</v>
      </c>
      <c r="Y12" s="127" t="str">
        <f>IFERROR(IF(V12="N/A","N/A",IF(V12=Valores!$A$2,Valores!$B$2,IF(V12&lt;Valores!$A$3,Valores!$B$3,IF(V12&lt;Valores!$A$4,Valores!$B$4,IF(V12&lt;Valores!$A$5,Valores!$B$5,IF(V12&lt;Valores!$A$6,Valores!$B$6,IF(V12&lt;Valores!$A$7,Valores!$B$7,Valores!$B$8))))))),"N/A")</f>
        <v>Alto</v>
      </c>
      <c r="Z12" s="128" t="str">
        <f>IFERROR(IF(X12="N/A","N/A",IF(X12=Valores!$A$2,Valores!$B$2,IF(X12&lt;Valores!$A$3,Valores!$B$3,IF(X12&lt;Valores!$A$4,Valores!$B$4,IF(X12&lt;Valores!$A$5,Valores!$B$5,IF(X12&lt;Valores!$A$6,Valores!$B$6,IF(X12&lt;Valores!$A$7,Valores!$B$7,Valores!$B$8))))))),"N/A")</f>
        <v>Alto</v>
      </c>
    </row>
    <row r="13" spans="1:27" ht="14.25" customHeight="1">
      <c r="A13" s="121" t="s">
        <v>166</v>
      </c>
      <c r="B13" s="122" t="s">
        <v>164</v>
      </c>
      <c r="C13" s="123" t="s">
        <v>195</v>
      </c>
      <c r="D13" s="124" t="s">
        <v>165</v>
      </c>
      <c r="E13" s="125" t="s">
        <v>156</v>
      </c>
      <c r="F13" s="125" t="s">
        <v>150</v>
      </c>
      <c r="G13" s="125" t="s">
        <v>150</v>
      </c>
      <c r="H13" s="125" t="s">
        <v>156</v>
      </c>
      <c r="I13" s="125" t="s">
        <v>150</v>
      </c>
      <c r="J13" s="125" t="s">
        <v>156</v>
      </c>
      <c r="K13" s="125" t="s">
        <v>155</v>
      </c>
      <c r="L13" s="125" t="s">
        <v>156</v>
      </c>
      <c r="M13" s="125" t="s">
        <v>196</v>
      </c>
      <c r="N13" s="125" t="s">
        <v>196</v>
      </c>
      <c r="O13" s="125" t="s">
        <v>198</v>
      </c>
      <c r="P13" s="125" t="s">
        <v>196</v>
      </c>
      <c r="Q13" s="125" t="s">
        <v>196</v>
      </c>
      <c r="R13" s="146">
        <f>IFERROR(SUM(INDEX('Cálculo Fatores'!$B$2:$B$7,MATCH('Análise do risco'!$E13,'Cálculo Fatores'!$A$2:$A$7,0))*INDEX('Cálculo Fatores'!$E$2:$E$8,MATCH('Análise do risco'!$E$5,'Cálculo Fatores'!$D$2:$D$8,0)),INDEX('Cálculo Fatores'!$B$2:$B$7,MATCH('Análise do risco'!$F13,'Cálculo Fatores'!$A$2:$A$7,0))*INDEX('Cálculo Fatores'!$E$2:$E$8,MATCH('Análise do risco'!$F$5,'Cálculo Fatores'!$D$2:$D$8,0)),INDEX('Cálculo Fatores'!$B$2:$B$7,MATCH('Análise do risco'!$G13,'Cálculo Fatores'!$A$2:$A$7,0))*INDEX('Cálculo Fatores'!$E$2:$E$8,MATCH('Análise do risco'!$G$5,'Cálculo Fatores'!$D$2:$D$8,0)),INDEX('Cálculo Fatores'!$B$2:$B$7,MATCH('Análise do risco'!$I13,'Cálculo Fatores'!$A$2:$A$7,0))*INDEX('Cálculo Fatores'!$E$2:$E$8,MATCH('Análise do risco'!$I$5,'Cálculo Fatores'!$D$2:$D$8,0)),INDEX('Cálculo Fatores'!$B$2:$B$7,MATCH('Análise do risco'!$J13,'Cálculo Fatores'!$A$2:$A$7,0))*INDEX('Cálculo Fatores'!$E$2:$E$8,MATCH('Análise do risco'!$J$5,'Cálculo Fatores'!$D$2:$D$8,0))),"N/A")</f>
        <v>5.0999999999999996</v>
      </c>
      <c r="S13" s="146">
        <f>IFERROR(SUM(INDEX('Cálculo Fatores'!$B$2:$B$7,MATCH('Análise do risco'!$K13,'Cálculo Fatores'!$A$2:$A$7,0))*'Cálculo Fatores'!$H$1,INDEX('Cálculo Fatores'!$B$2:$B$7,MATCH('Análise do risco'!$L13,'Cálculo Fatores'!$A$2:$A$7,0))*'Cálculo Fatores'!$H$2),"N/A")</f>
        <v>8.8000000000000007</v>
      </c>
      <c r="T13" s="146">
        <v>0.6</v>
      </c>
      <c r="U13" s="146">
        <v>0.4</v>
      </c>
      <c r="V13" s="147">
        <f t="shared" si="0"/>
        <v>6.58</v>
      </c>
      <c r="W13" s="148">
        <f>IFERROR(SUM(INDEX('Cálculo Fatores'!$B$10:$B$14,MATCH('Análise do risco'!$M13,'Cálculo Fatores'!$A$10:$A$14,0))*INDEX('Cálculo Fatores'!$E$10:$E$16,MATCH('Análise do risco'!$M$5,'Cálculo Fatores'!$D$10:$D$16,0)),INDEX('Cálculo Fatores'!$B$10:$B$14,MATCH('Análise do risco'!$N13,'Cálculo Fatores'!$A$10:$A$14,0))*INDEX('Cálculo Fatores'!$E$10:$E$16,MATCH('Análise do risco'!$N$5,'Cálculo Fatores'!$D$10:$D$16,0)),INDEX('Cálculo Fatores'!$B$10:$B$14,MATCH('Análise do risco'!$O13,'Cálculo Fatores'!$A$10:$A$14,0))*INDEX('Cálculo Fatores'!$E$10:$E$16,MATCH('Análise do risco'!$O$5,'Cálculo Fatores'!$D$10:$D$16,0)),INDEX('Cálculo Fatores'!$B$10:$B$14,MATCH('Análise do risco'!$P13,'Cálculo Fatores'!$A$10:$A$14,0))*INDEX('Cálculo Fatores'!$E$10:$E$16,MATCH('Análise do risco'!$P$5,'Cálculo Fatores'!$D$10:$D$16,0)),INDEX('Cálculo Fatores'!$B$10:$B$14,MATCH('Análise do risco'!$Q13,'Cálculo Fatores'!$A$10:$A$14,0))*INDEX('Cálculo Fatores'!$E$10:$E$16,MATCH('Análise do risco'!$Q$5,'Cálculo Fatores'!$D$10:$D$16,0))),"N/A")</f>
        <v>0</v>
      </c>
      <c r="X13" s="149">
        <f t="shared" si="1"/>
        <v>6.58</v>
      </c>
      <c r="Y13" s="127" t="str">
        <f>IFERROR(IF(V13="N/A","N/A",IF(V13=Valores!$A$2,Valores!$B$2,IF(V13&lt;Valores!$A$3,Valores!$B$3,IF(V13&lt;Valores!$A$4,Valores!$B$4,IF(V13&lt;Valores!$A$5,Valores!$B$5,IF(V13&lt;Valores!$A$6,Valores!$B$6,IF(V13&lt;Valores!$A$7,Valores!$B$7,Valores!$B$8))))))),"N/A")</f>
        <v>Alto</v>
      </c>
      <c r="Z13" s="128" t="str">
        <f>IFERROR(IF(X13="N/A","N/A",IF(X13=Valores!$A$2,Valores!$B$2,IF(X13&lt;Valores!$A$3,Valores!$B$3,IF(X13&lt;Valores!$A$4,Valores!$B$4,IF(X13&lt;Valores!$A$5,Valores!$B$5,IF(X13&lt;Valores!$A$6,Valores!$B$6,IF(X13&lt;Valores!$A$7,Valores!$B$7,Valores!$B$8))))))),"N/A")</f>
        <v>Alto</v>
      </c>
    </row>
    <row r="14" spans="1:27" ht="14.25" customHeight="1">
      <c r="A14" s="121" t="s">
        <v>166</v>
      </c>
      <c r="B14" s="122" t="s">
        <v>164</v>
      </c>
      <c r="C14" s="123" t="s">
        <v>195</v>
      </c>
      <c r="D14" s="124" t="s">
        <v>135</v>
      </c>
      <c r="E14" s="125" t="s">
        <v>156</v>
      </c>
      <c r="F14" s="125" t="s">
        <v>150</v>
      </c>
      <c r="G14" s="125" t="s">
        <v>150</v>
      </c>
      <c r="H14" s="125" t="s">
        <v>156</v>
      </c>
      <c r="I14" s="125" t="s">
        <v>150</v>
      </c>
      <c r="J14" s="125" t="s">
        <v>156</v>
      </c>
      <c r="K14" s="125" t="s">
        <v>155</v>
      </c>
      <c r="L14" s="125" t="s">
        <v>155</v>
      </c>
      <c r="M14" s="125" t="s">
        <v>196</v>
      </c>
      <c r="N14" s="125" t="s">
        <v>196</v>
      </c>
      <c r="O14" s="125" t="s">
        <v>198</v>
      </c>
      <c r="P14" s="125" t="s">
        <v>196</v>
      </c>
      <c r="Q14" s="125" t="s">
        <v>196</v>
      </c>
      <c r="R14" s="146">
        <f>IFERROR(SUM(INDEX('Cálculo Fatores'!$B$2:$B$7,MATCH('Análise do risco'!$E14,'Cálculo Fatores'!$A$2:$A$7,0))*INDEX('Cálculo Fatores'!$E$2:$E$8,MATCH('Análise do risco'!$E$5,'Cálculo Fatores'!$D$2:$D$8,0)),INDEX('Cálculo Fatores'!$B$2:$B$7,MATCH('Análise do risco'!$F14,'Cálculo Fatores'!$A$2:$A$7,0))*INDEX('Cálculo Fatores'!$E$2:$E$8,MATCH('Análise do risco'!$F$5,'Cálculo Fatores'!$D$2:$D$8,0)),INDEX('Cálculo Fatores'!$B$2:$B$7,MATCH('Análise do risco'!$G14,'Cálculo Fatores'!$A$2:$A$7,0))*INDEX('Cálculo Fatores'!$E$2:$E$8,MATCH('Análise do risco'!$G$5,'Cálculo Fatores'!$D$2:$D$8,0)),INDEX('Cálculo Fatores'!$B$2:$B$7,MATCH('Análise do risco'!$I14,'Cálculo Fatores'!$A$2:$A$7,0))*INDEX('Cálculo Fatores'!$E$2:$E$8,MATCH('Análise do risco'!$I$5,'Cálculo Fatores'!$D$2:$D$8,0)),INDEX('Cálculo Fatores'!$B$2:$B$7,MATCH('Análise do risco'!$J14,'Cálculo Fatores'!$A$2:$A$7,0))*INDEX('Cálculo Fatores'!$E$2:$E$8,MATCH('Análise do risco'!$J$5,'Cálculo Fatores'!$D$2:$D$8,0))),"N/A")</f>
        <v>5.0999999999999996</v>
      </c>
      <c r="S14" s="146">
        <f>IFERROR(SUM(INDEX('Cálculo Fatores'!$B$2:$B$7,MATCH('Análise do risco'!$K14,'Cálculo Fatores'!$A$2:$A$7,0))*'Cálculo Fatores'!$H$1,INDEX('Cálculo Fatores'!$B$2:$B$7,MATCH('Análise do risco'!$L14,'Cálculo Fatores'!$A$2:$A$7,0))*'Cálculo Fatores'!$H$2),"N/A")</f>
        <v>10</v>
      </c>
      <c r="T14" s="146">
        <v>0.6</v>
      </c>
      <c r="U14" s="146">
        <v>0.4</v>
      </c>
      <c r="V14" s="147">
        <f t="shared" si="0"/>
        <v>7.06</v>
      </c>
      <c r="W14" s="148">
        <f>IFERROR(SUM(INDEX('Cálculo Fatores'!$B$10:$B$14,MATCH('Análise do risco'!$M14,'Cálculo Fatores'!$A$10:$A$14,0))*INDEX('Cálculo Fatores'!$E$10:$E$16,MATCH('Análise do risco'!$M$5,'Cálculo Fatores'!$D$10:$D$16,0)),INDEX('Cálculo Fatores'!$B$10:$B$14,MATCH('Análise do risco'!$N14,'Cálculo Fatores'!$A$10:$A$14,0))*INDEX('Cálculo Fatores'!$E$10:$E$16,MATCH('Análise do risco'!$N$5,'Cálculo Fatores'!$D$10:$D$16,0)),INDEX('Cálculo Fatores'!$B$10:$B$14,MATCH('Análise do risco'!$O14,'Cálculo Fatores'!$A$10:$A$14,0))*INDEX('Cálculo Fatores'!$E$10:$E$16,MATCH('Análise do risco'!$O$5,'Cálculo Fatores'!$D$10:$D$16,0)),INDEX('Cálculo Fatores'!$B$10:$B$14,MATCH('Análise do risco'!$P14,'Cálculo Fatores'!$A$10:$A$14,0))*INDEX('Cálculo Fatores'!$E$10:$E$16,MATCH('Análise do risco'!$P$5,'Cálculo Fatores'!$D$10:$D$16,0)),INDEX('Cálculo Fatores'!$B$10:$B$14,MATCH('Análise do risco'!$Q14,'Cálculo Fatores'!$A$10:$A$14,0))*INDEX('Cálculo Fatores'!$E$10:$E$16,MATCH('Análise do risco'!$Q$5,'Cálculo Fatores'!$D$10:$D$16,0))),"N/A")</f>
        <v>0</v>
      </c>
      <c r="X14" s="149">
        <f t="shared" si="1"/>
        <v>7.06</v>
      </c>
      <c r="Y14" s="127" t="str">
        <f>IFERROR(IF(V14="N/A","N/A",IF(V14=Valores!$A$2,Valores!$B$2,IF(V14&lt;Valores!$A$3,Valores!$B$3,IF(V14&lt;Valores!$A$4,Valores!$B$4,IF(V14&lt;Valores!$A$5,Valores!$B$5,IF(V14&lt;Valores!$A$6,Valores!$B$6,IF(V14&lt;Valores!$A$7,Valores!$B$7,Valores!$B$8))))))),"N/A")</f>
        <v>Alto</v>
      </c>
      <c r="Z14" s="128" t="str">
        <f>IFERROR(IF(X14="N/A","N/A",IF(X14=Valores!$A$2,Valores!$B$2,IF(X14&lt;Valores!$A$3,Valores!$B$3,IF(X14&lt;Valores!$A$4,Valores!$B$4,IF(X14&lt;Valores!$A$5,Valores!$B$5,IF(X14&lt;Valores!$A$6,Valores!$B$6,IF(X14&lt;Valores!$A$7,Valores!$B$7,Valores!$B$8))))))),"N/A")</f>
        <v>Alto</v>
      </c>
    </row>
    <row r="15" spans="1:27" ht="14.25" customHeight="1">
      <c r="A15" s="121" t="s">
        <v>166</v>
      </c>
      <c r="B15" s="122" t="s">
        <v>164</v>
      </c>
      <c r="C15" s="123" t="s">
        <v>195</v>
      </c>
      <c r="D15" s="124" t="s">
        <v>138</v>
      </c>
      <c r="E15" s="125" t="s">
        <v>156</v>
      </c>
      <c r="F15" s="125" t="s">
        <v>150</v>
      </c>
      <c r="G15" s="125" t="s">
        <v>150</v>
      </c>
      <c r="H15" s="125" t="s">
        <v>156</v>
      </c>
      <c r="I15" s="125" t="s">
        <v>150</v>
      </c>
      <c r="J15" s="125" t="s">
        <v>156</v>
      </c>
      <c r="K15" s="125" t="s">
        <v>155</v>
      </c>
      <c r="L15" s="125" t="s">
        <v>155</v>
      </c>
      <c r="M15" s="125" t="s">
        <v>196</v>
      </c>
      <c r="N15" s="125" t="s">
        <v>196</v>
      </c>
      <c r="O15" s="125" t="s">
        <v>198</v>
      </c>
      <c r="P15" s="125" t="s">
        <v>196</v>
      </c>
      <c r="Q15" s="125" t="s">
        <v>196</v>
      </c>
      <c r="R15" s="146">
        <f>IFERROR(SUM(INDEX('Cálculo Fatores'!$B$2:$B$7,MATCH('Análise do risco'!$E15,'Cálculo Fatores'!$A$2:$A$7,0))*INDEX('Cálculo Fatores'!$E$2:$E$8,MATCH('Análise do risco'!$E$5,'Cálculo Fatores'!$D$2:$D$8,0)),INDEX('Cálculo Fatores'!$B$2:$B$7,MATCH('Análise do risco'!$F15,'Cálculo Fatores'!$A$2:$A$7,0))*INDEX('Cálculo Fatores'!$E$2:$E$8,MATCH('Análise do risco'!$F$5,'Cálculo Fatores'!$D$2:$D$8,0)),INDEX('Cálculo Fatores'!$B$2:$B$7,MATCH('Análise do risco'!$G15,'Cálculo Fatores'!$A$2:$A$7,0))*INDEX('Cálculo Fatores'!$E$2:$E$8,MATCH('Análise do risco'!$G$5,'Cálculo Fatores'!$D$2:$D$8,0)),INDEX('Cálculo Fatores'!$B$2:$B$7,MATCH('Análise do risco'!$I15,'Cálculo Fatores'!$A$2:$A$7,0))*INDEX('Cálculo Fatores'!$E$2:$E$8,MATCH('Análise do risco'!$I$5,'Cálculo Fatores'!$D$2:$D$8,0)),INDEX('Cálculo Fatores'!$B$2:$B$7,MATCH('Análise do risco'!$J15,'Cálculo Fatores'!$A$2:$A$7,0))*INDEX('Cálculo Fatores'!$E$2:$E$8,MATCH('Análise do risco'!$J$5,'Cálculo Fatores'!$D$2:$D$8,0))),"N/A")</f>
        <v>5.0999999999999996</v>
      </c>
      <c r="S15" s="146">
        <f>IFERROR(SUM(INDEX('Cálculo Fatores'!$B$2:$B$7,MATCH('Análise do risco'!$K15,'Cálculo Fatores'!$A$2:$A$7,0))*'Cálculo Fatores'!$H$1,INDEX('Cálculo Fatores'!$B$2:$B$7,MATCH('Análise do risco'!$L15,'Cálculo Fatores'!$A$2:$A$7,0))*'Cálculo Fatores'!$H$2),"N/A")</f>
        <v>10</v>
      </c>
      <c r="T15" s="146">
        <v>0.6</v>
      </c>
      <c r="U15" s="146">
        <v>0.4</v>
      </c>
      <c r="V15" s="147">
        <f t="shared" si="0"/>
        <v>7.06</v>
      </c>
      <c r="W15" s="148">
        <f>IFERROR(SUM(INDEX('Cálculo Fatores'!$B$10:$B$14,MATCH('Análise do risco'!$M15,'Cálculo Fatores'!$A$10:$A$14,0))*INDEX('Cálculo Fatores'!$E$10:$E$16,MATCH('Análise do risco'!$M$5,'Cálculo Fatores'!$D$10:$D$16,0)),INDEX('Cálculo Fatores'!$B$10:$B$14,MATCH('Análise do risco'!$N15,'Cálculo Fatores'!$A$10:$A$14,0))*INDEX('Cálculo Fatores'!$E$10:$E$16,MATCH('Análise do risco'!$N$5,'Cálculo Fatores'!$D$10:$D$16,0)),INDEX('Cálculo Fatores'!$B$10:$B$14,MATCH('Análise do risco'!$O15,'Cálculo Fatores'!$A$10:$A$14,0))*INDEX('Cálculo Fatores'!$E$10:$E$16,MATCH('Análise do risco'!$O$5,'Cálculo Fatores'!$D$10:$D$16,0)),INDEX('Cálculo Fatores'!$B$10:$B$14,MATCH('Análise do risco'!$P15,'Cálculo Fatores'!$A$10:$A$14,0))*INDEX('Cálculo Fatores'!$E$10:$E$16,MATCH('Análise do risco'!$P$5,'Cálculo Fatores'!$D$10:$D$16,0)),INDEX('Cálculo Fatores'!$B$10:$B$14,MATCH('Análise do risco'!$Q15,'Cálculo Fatores'!$A$10:$A$14,0))*INDEX('Cálculo Fatores'!$E$10:$E$16,MATCH('Análise do risco'!$Q$5,'Cálculo Fatores'!$D$10:$D$16,0))),"N/A")</f>
        <v>0</v>
      </c>
      <c r="X15" s="149">
        <f t="shared" si="1"/>
        <v>7.06</v>
      </c>
      <c r="Y15" s="127" t="str">
        <f>IFERROR(IF(V15="N/A","N/A",IF(V15=Valores!$A$2,Valores!$B$2,IF(V15&lt;Valores!$A$3,Valores!$B$3,IF(V15&lt;Valores!$A$4,Valores!$B$4,IF(V15&lt;Valores!$A$5,Valores!$B$5,IF(V15&lt;Valores!$A$6,Valores!$B$6,IF(V15&lt;Valores!$A$7,Valores!$B$7,Valores!$B$8))))))),"N/A")</f>
        <v>Alto</v>
      </c>
      <c r="Z15" s="128" t="str">
        <f>IFERROR(IF(X15="N/A","N/A",IF(X15=Valores!$A$2,Valores!$B$2,IF(X15&lt;Valores!$A$3,Valores!$B$3,IF(X15&lt;Valores!$A$4,Valores!$B$4,IF(X15&lt;Valores!$A$5,Valores!$B$5,IF(X15&lt;Valores!$A$6,Valores!$B$6,IF(X15&lt;Valores!$A$7,Valores!$B$7,Valores!$B$8))))))),"N/A")</f>
        <v>Alto</v>
      </c>
    </row>
    <row r="16" spans="1:27" ht="14.25" customHeight="1">
      <c r="A16" s="121" t="s">
        <v>166</v>
      </c>
      <c r="B16" s="122" t="s">
        <v>164</v>
      </c>
      <c r="C16" s="123" t="s">
        <v>195</v>
      </c>
      <c r="D16" s="124" t="s">
        <v>71</v>
      </c>
      <c r="E16" s="125" t="s">
        <v>156</v>
      </c>
      <c r="F16" s="125" t="s">
        <v>150</v>
      </c>
      <c r="G16" s="125" t="s">
        <v>150</v>
      </c>
      <c r="H16" s="125" t="s">
        <v>156</v>
      </c>
      <c r="I16" s="125" t="s">
        <v>150</v>
      </c>
      <c r="J16" s="125" t="s">
        <v>156</v>
      </c>
      <c r="K16" s="125" t="s">
        <v>155</v>
      </c>
      <c r="L16" s="125" t="s">
        <v>150</v>
      </c>
      <c r="M16" s="125" t="s">
        <v>196</v>
      </c>
      <c r="N16" s="125" t="s">
        <v>196</v>
      </c>
      <c r="O16" s="125" t="s">
        <v>198</v>
      </c>
      <c r="P16" s="125" t="s">
        <v>196</v>
      </c>
      <c r="Q16" s="125" t="s">
        <v>196</v>
      </c>
      <c r="R16" s="146">
        <f>IFERROR(SUM(INDEX('Cálculo Fatores'!$B$2:$B$7,MATCH('Análise do risco'!$E16,'Cálculo Fatores'!$A$2:$A$7,0))*INDEX('Cálculo Fatores'!$E$2:$E$8,MATCH('Análise do risco'!$E$5,'Cálculo Fatores'!$D$2:$D$8,0)),INDEX('Cálculo Fatores'!$B$2:$B$7,MATCH('Análise do risco'!$F16,'Cálculo Fatores'!$A$2:$A$7,0))*INDEX('Cálculo Fatores'!$E$2:$E$8,MATCH('Análise do risco'!$F$5,'Cálculo Fatores'!$D$2:$D$8,0)),INDEX('Cálculo Fatores'!$B$2:$B$7,MATCH('Análise do risco'!$G16,'Cálculo Fatores'!$A$2:$A$7,0))*INDEX('Cálculo Fatores'!$E$2:$E$8,MATCH('Análise do risco'!$G$5,'Cálculo Fatores'!$D$2:$D$8,0)),INDEX('Cálculo Fatores'!$B$2:$B$7,MATCH('Análise do risco'!$I16,'Cálculo Fatores'!$A$2:$A$7,0))*INDEX('Cálculo Fatores'!$E$2:$E$8,MATCH('Análise do risco'!$I$5,'Cálculo Fatores'!$D$2:$D$8,0)),INDEX('Cálculo Fatores'!$B$2:$B$7,MATCH('Análise do risco'!$J16,'Cálculo Fatores'!$A$2:$A$7,0))*INDEX('Cálculo Fatores'!$E$2:$E$8,MATCH('Análise do risco'!$J$5,'Cálculo Fatores'!$D$2:$D$8,0))),"N/A")</f>
        <v>5.0999999999999996</v>
      </c>
      <c r="S16" s="146">
        <f>IFERROR(SUM(INDEX('Cálculo Fatores'!$B$2:$B$7,MATCH('Análise do risco'!$K16,'Cálculo Fatores'!$A$2:$A$7,0))*'Cálculo Fatores'!$H$1,INDEX('Cálculo Fatores'!$B$2:$B$7,MATCH('Análise do risco'!$L16,'Cálculo Fatores'!$A$2:$A$7,0))*'Cálculo Fatores'!$H$2),"N/A")</f>
        <v>7.6</v>
      </c>
      <c r="T16" s="146">
        <v>0.6</v>
      </c>
      <c r="U16" s="146">
        <v>0.4</v>
      </c>
      <c r="V16" s="147">
        <f t="shared" si="0"/>
        <v>6.1</v>
      </c>
      <c r="W16" s="148">
        <f>IFERROR(SUM(INDEX('Cálculo Fatores'!$B$10:$B$14,MATCH('Análise do risco'!$M16,'Cálculo Fatores'!$A$10:$A$14,0))*INDEX('Cálculo Fatores'!$E$10:$E$16,MATCH('Análise do risco'!$M$5,'Cálculo Fatores'!$D$10:$D$16,0)),INDEX('Cálculo Fatores'!$B$10:$B$14,MATCH('Análise do risco'!$N16,'Cálculo Fatores'!$A$10:$A$14,0))*INDEX('Cálculo Fatores'!$E$10:$E$16,MATCH('Análise do risco'!$N$5,'Cálculo Fatores'!$D$10:$D$16,0)),INDEX('Cálculo Fatores'!$B$10:$B$14,MATCH('Análise do risco'!$O16,'Cálculo Fatores'!$A$10:$A$14,0))*INDEX('Cálculo Fatores'!$E$10:$E$16,MATCH('Análise do risco'!$O$5,'Cálculo Fatores'!$D$10:$D$16,0)),INDEX('Cálculo Fatores'!$B$10:$B$14,MATCH('Análise do risco'!$P16,'Cálculo Fatores'!$A$10:$A$14,0))*INDEX('Cálculo Fatores'!$E$10:$E$16,MATCH('Análise do risco'!$P$5,'Cálculo Fatores'!$D$10:$D$16,0)),INDEX('Cálculo Fatores'!$B$10:$B$14,MATCH('Análise do risco'!$Q16,'Cálculo Fatores'!$A$10:$A$14,0))*INDEX('Cálculo Fatores'!$E$10:$E$16,MATCH('Análise do risco'!$Q$5,'Cálculo Fatores'!$D$10:$D$16,0))),"N/A")</f>
        <v>0</v>
      </c>
      <c r="X16" s="149">
        <f t="shared" si="1"/>
        <v>6.1</v>
      </c>
      <c r="Y16" s="127" t="str">
        <f>IFERROR(IF(V16="N/A","N/A",IF(V16=Valores!$A$2,Valores!$B$2,IF(V16&lt;Valores!$A$3,Valores!$B$3,IF(V16&lt;Valores!$A$4,Valores!$B$4,IF(V16&lt;Valores!$A$5,Valores!$B$5,IF(V16&lt;Valores!$A$6,Valores!$B$6,IF(V16&lt;Valores!$A$7,Valores!$B$7,Valores!$B$8))))))),"N/A")</f>
        <v>Alto</v>
      </c>
      <c r="Z16" s="128" t="str">
        <f>IFERROR(IF(X16="N/A","N/A",IF(X16=Valores!$A$2,Valores!$B$2,IF(X16&lt;Valores!$A$3,Valores!$B$3,IF(X16&lt;Valores!$A$4,Valores!$B$4,IF(X16&lt;Valores!$A$5,Valores!$B$5,IF(X16&lt;Valores!$A$6,Valores!$B$6,IF(X16&lt;Valores!$A$7,Valores!$B$7,Valores!$B$8))))))),"N/A")</f>
        <v>Alto</v>
      </c>
    </row>
    <row r="17" spans="1:26" ht="14.25" customHeight="1">
      <c r="A17" s="121" t="s">
        <v>166</v>
      </c>
      <c r="B17" s="122" t="s">
        <v>164</v>
      </c>
      <c r="C17" s="123" t="s">
        <v>195</v>
      </c>
      <c r="D17" s="124" t="s">
        <v>73</v>
      </c>
      <c r="E17" s="125" t="s">
        <v>156</v>
      </c>
      <c r="F17" s="125" t="s">
        <v>150</v>
      </c>
      <c r="G17" s="125" t="s">
        <v>150</v>
      </c>
      <c r="H17" s="125" t="s">
        <v>156</v>
      </c>
      <c r="I17" s="125" t="s">
        <v>150</v>
      </c>
      <c r="J17" s="125" t="s">
        <v>156</v>
      </c>
      <c r="K17" s="125" t="s">
        <v>155</v>
      </c>
      <c r="L17" s="125" t="s">
        <v>150</v>
      </c>
      <c r="M17" s="125" t="s">
        <v>196</v>
      </c>
      <c r="N17" s="125" t="s">
        <v>196</v>
      </c>
      <c r="O17" s="125" t="s">
        <v>198</v>
      </c>
      <c r="P17" s="125" t="s">
        <v>196</v>
      </c>
      <c r="Q17" s="125" t="s">
        <v>196</v>
      </c>
      <c r="R17" s="146">
        <f>IFERROR(SUM(INDEX('Cálculo Fatores'!$B$2:$B$7,MATCH('Análise do risco'!$E17,'Cálculo Fatores'!$A$2:$A$7,0))*INDEX('Cálculo Fatores'!$E$2:$E$8,MATCH('Análise do risco'!$E$5,'Cálculo Fatores'!$D$2:$D$8,0)),INDEX('Cálculo Fatores'!$B$2:$B$7,MATCH('Análise do risco'!$F17,'Cálculo Fatores'!$A$2:$A$7,0))*INDEX('Cálculo Fatores'!$E$2:$E$8,MATCH('Análise do risco'!$F$5,'Cálculo Fatores'!$D$2:$D$8,0)),INDEX('Cálculo Fatores'!$B$2:$B$7,MATCH('Análise do risco'!$G17,'Cálculo Fatores'!$A$2:$A$7,0))*INDEX('Cálculo Fatores'!$E$2:$E$8,MATCH('Análise do risco'!$G$5,'Cálculo Fatores'!$D$2:$D$8,0)),INDEX('Cálculo Fatores'!$B$2:$B$7,MATCH('Análise do risco'!$I17,'Cálculo Fatores'!$A$2:$A$7,0))*INDEX('Cálculo Fatores'!$E$2:$E$8,MATCH('Análise do risco'!$I$5,'Cálculo Fatores'!$D$2:$D$8,0)),INDEX('Cálculo Fatores'!$B$2:$B$7,MATCH('Análise do risco'!$J17,'Cálculo Fatores'!$A$2:$A$7,0))*INDEX('Cálculo Fatores'!$E$2:$E$8,MATCH('Análise do risco'!$J$5,'Cálculo Fatores'!$D$2:$D$8,0))),"N/A")</f>
        <v>5.0999999999999996</v>
      </c>
      <c r="S17" s="146">
        <f>IFERROR(SUM(INDEX('Cálculo Fatores'!$B$2:$B$7,MATCH('Análise do risco'!$K17,'Cálculo Fatores'!$A$2:$A$7,0))*'Cálculo Fatores'!$H$1,INDEX('Cálculo Fatores'!$B$2:$B$7,MATCH('Análise do risco'!$L17,'Cálculo Fatores'!$A$2:$A$7,0))*'Cálculo Fatores'!$H$2),"N/A")</f>
        <v>7.6</v>
      </c>
      <c r="T17" s="146">
        <v>0.6</v>
      </c>
      <c r="U17" s="146">
        <v>0.4</v>
      </c>
      <c r="V17" s="147">
        <f t="shared" si="0"/>
        <v>6.1</v>
      </c>
      <c r="W17" s="148">
        <f>IFERROR(SUM(INDEX('Cálculo Fatores'!$B$10:$B$14,MATCH('Análise do risco'!$M17,'Cálculo Fatores'!$A$10:$A$14,0))*INDEX('Cálculo Fatores'!$E$10:$E$16,MATCH('Análise do risco'!$M$5,'Cálculo Fatores'!$D$10:$D$16,0)),INDEX('Cálculo Fatores'!$B$10:$B$14,MATCH('Análise do risco'!$N17,'Cálculo Fatores'!$A$10:$A$14,0))*INDEX('Cálculo Fatores'!$E$10:$E$16,MATCH('Análise do risco'!$N$5,'Cálculo Fatores'!$D$10:$D$16,0)),INDEX('Cálculo Fatores'!$B$10:$B$14,MATCH('Análise do risco'!$O17,'Cálculo Fatores'!$A$10:$A$14,0))*INDEX('Cálculo Fatores'!$E$10:$E$16,MATCH('Análise do risco'!$O$5,'Cálculo Fatores'!$D$10:$D$16,0)),INDEX('Cálculo Fatores'!$B$10:$B$14,MATCH('Análise do risco'!$P17,'Cálculo Fatores'!$A$10:$A$14,0))*INDEX('Cálculo Fatores'!$E$10:$E$16,MATCH('Análise do risco'!$P$5,'Cálculo Fatores'!$D$10:$D$16,0)),INDEX('Cálculo Fatores'!$B$10:$B$14,MATCH('Análise do risco'!$Q17,'Cálculo Fatores'!$A$10:$A$14,0))*INDEX('Cálculo Fatores'!$E$10:$E$16,MATCH('Análise do risco'!$Q$5,'Cálculo Fatores'!$D$10:$D$16,0))),"N/A")</f>
        <v>0</v>
      </c>
      <c r="X17" s="149">
        <f t="shared" si="1"/>
        <v>6.1</v>
      </c>
      <c r="Y17" s="127" t="str">
        <f>IFERROR(IF(V17="N/A","N/A",IF(V17=Valores!$A$2,Valores!$B$2,IF(V17&lt;Valores!$A$3,Valores!$B$3,IF(V17&lt;Valores!$A$4,Valores!$B$4,IF(V17&lt;Valores!$A$5,Valores!$B$5,IF(V17&lt;Valores!$A$6,Valores!$B$6,IF(V17&lt;Valores!$A$7,Valores!$B$7,Valores!$B$8))))))),"N/A")</f>
        <v>Alto</v>
      </c>
      <c r="Z17" s="128" t="str">
        <f>IFERROR(IF(X17="N/A","N/A",IF(X17=Valores!$A$2,Valores!$B$2,IF(X17&lt;Valores!$A$3,Valores!$B$3,IF(X17&lt;Valores!$A$4,Valores!$B$4,IF(X17&lt;Valores!$A$5,Valores!$B$5,IF(X17&lt;Valores!$A$6,Valores!$B$6,IF(X17&lt;Valores!$A$7,Valores!$B$7,Valores!$B$8))))))),"N/A")</f>
        <v>Alto</v>
      </c>
    </row>
    <row r="18" spans="1:26" ht="14.25" customHeight="1">
      <c r="A18" s="121" t="s">
        <v>166</v>
      </c>
      <c r="B18" s="122" t="s">
        <v>164</v>
      </c>
      <c r="C18" s="123" t="s">
        <v>195</v>
      </c>
      <c r="D18" s="124" t="s">
        <v>75</v>
      </c>
      <c r="E18" s="125" t="s">
        <v>156</v>
      </c>
      <c r="F18" s="125" t="s">
        <v>150</v>
      </c>
      <c r="G18" s="125" t="s">
        <v>150</v>
      </c>
      <c r="H18" s="125" t="s">
        <v>156</v>
      </c>
      <c r="I18" s="125" t="s">
        <v>150</v>
      </c>
      <c r="J18" s="125" t="s">
        <v>156</v>
      </c>
      <c r="K18" s="125" t="s">
        <v>155</v>
      </c>
      <c r="L18" s="125" t="s">
        <v>150</v>
      </c>
      <c r="M18" s="125" t="s">
        <v>196</v>
      </c>
      <c r="N18" s="125" t="s">
        <v>196</v>
      </c>
      <c r="O18" s="125" t="s">
        <v>198</v>
      </c>
      <c r="P18" s="125" t="s">
        <v>196</v>
      </c>
      <c r="Q18" s="125" t="s">
        <v>196</v>
      </c>
      <c r="R18" s="146">
        <f>IFERROR(SUM(INDEX('Cálculo Fatores'!$B$2:$B$7,MATCH('Análise do risco'!$E18,'Cálculo Fatores'!$A$2:$A$7,0))*INDEX('Cálculo Fatores'!$E$2:$E$8,MATCH('Análise do risco'!$E$5,'Cálculo Fatores'!$D$2:$D$8,0)),INDEX('Cálculo Fatores'!$B$2:$B$7,MATCH('Análise do risco'!$F18,'Cálculo Fatores'!$A$2:$A$7,0))*INDEX('Cálculo Fatores'!$E$2:$E$8,MATCH('Análise do risco'!$F$5,'Cálculo Fatores'!$D$2:$D$8,0)),INDEX('Cálculo Fatores'!$B$2:$B$7,MATCH('Análise do risco'!$G18,'Cálculo Fatores'!$A$2:$A$7,0))*INDEX('Cálculo Fatores'!$E$2:$E$8,MATCH('Análise do risco'!$G$5,'Cálculo Fatores'!$D$2:$D$8,0)),INDEX('Cálculo Fatores'!$B$2:$B$7,MATCH('Análise do risco'!$I18,'Cálculo Fatores'!$A$2:$A$7,0))*INDEX('Cálculo Fatores'!$E$2:$E$8,MATCH('Análise do risco'!$I$5,'Cálculo Fatores'!$D$2:$D$8,0)),INDEX('Cálculo Fatores'!$B$2:$B$7,MATCH('Análise do risco'!$J18,'Cálculo Fatores'!$A$2:$A$7,0))*INDEX('Cálculo Fatores'!$E$2:$E$8,MATCH('Análise do risco'!$J$5,'Cálculo Fatores'!$D$2:$D$8,0))),"N/A")</f>
        <v>5.0999999999999996</v>
      </c>
      <c r="S18" s="146">
        <f>IFERROR(SUM(INDEX('Cálculo Fatores'!$B$2:$B$7,MATCH('Análise do risco'!$K18,'Cálculo Fatores'!$A$2:$A$7,0))*'Cálculo Fatores'!$H$1,INDEX('Cálculo Fatores'!$B$2:$B$7,MATCH('Análise do risco'!$L18,'Cálculo Fatores'!$A$2:$A$7,0))*'Cálculo Fatores'!$H$2),"N/A")</f>
        <v>7.6</v>
      </c>
      <c r="T18" s="146">
        <v>0.6</v>
      </c>
      <c r="U18" s="146">
        <v>0.4</v>
      </c>
      <c r="V18" s="147">
        <f t="shared" si="0"/>
        <v>6.1</v>
      </c>
      <c r="W18" s="148">
        <f>IFERROR(SUM(INDEX('Cálculo Fatores'!$B$10:$B$14,MATCH('Análise do risco'!$M18,'Cálculo Fatores'!$A$10:$A$14,0))*INDEX('Cálculo Fatores'!$E$10:$E$16,MATCH('Análise do risco'!$M$5,'Cálculo Fatores'!$D$10:$D$16,0)),INDEX('Cálculo Fatores'!$B$10:$B$14,MATCH('Análise do risco'!$N18,'Cálculo Fatores'!$A$10:$A$14,0))*INDEX('Cálculo Fatores'!$E$10:$E$16,MATCH('Análise do risco'!$N$5,'Cálculo Fatores'!$D$10:$D$16,0)),INDEX('Cálculo Fatores'!$B$10:$B$14,MATCH('Análise do risco'!$O18,'Cálculo Fatores'!$A$10:$A$14,0))*INDEX('Cálculo Fatores'!$E$10:$E$16,MATCH('Análise do risco'!$O$5,'Cálculo Fatores'!$D$10:$D$16,0)),INDEX('Cálculo Fatores'!$B$10:$B$14,MATCH('Análise do risco'!$P18,'Cálculo Fatores'!$A$10:$A$14,0))*INDEX('Cálculo Fatores'!$E$10:$E$16,MATCH('Análise do risco'!$P$5,'Cálculo Fatores'!$D$10:$D$16,0)),INDEX('Cálculo Fatores'!$B$10:$B$14,MATCH('Análise do risco'!$Q18,'Cálculo Fatores'!$A$10:$A$14,0))*INDEX('Cálculo Fatores'!$E$10:$E$16,MATCH('Análise do risco'!$Q$5,'Cálculo Fatores'!$D$10:$D$16,0))),"N/A")</f>
        <v>0</v>
      </c>
      <c r="X18" s="149">
        <f t="shared" si="1"/>
        <v>6.1</v>
      </c>
      <c r="Y18" s="127" t="str">
        <f>IFERROR(IF(V18="N/A","N/A",IF(V18=Valores!$A$2,Valores!$B$2,IF(V18&lt;Valores!$A$3,Valores!$B$3,IF(V18&lt;Valores!$A$4,Valores!$B$4,IF(V18&lt;Valores!$A$5,Valores!$B$5,IF(V18&lt;Valores!$A$6,Valores!$B$6,IF(V18&lt;Valores!$A$7,Valores!$B$7,Valores!$B$8))))))),"N/A")</f>
        <v>Alto</v>
      </c>
      <c r="Z18" s="128" t="str">
        <f>IFERROR(IF(X18="N/A","N/A",IF(X18=Valores!$A$2,Valores!$B$2,IF(X18&lt;Valores!$A$3,Valores!$B$3,IF(X18&lt;Valores!$A$4,Valores!$B$4,IF(X18&lt;Valores!$A$5,Valores!$B$5,IF(X18&lt;Valores!$A$6,Valores!$B$6,IF(X18&lt;Valores!$A$7,Valores!$B$7,Valores!$B$8))))))),"N/A")</f>
        <v>Alto</v>
      </c>
    </row>
    <row r="19" spans="1:26" ht="27">
      <c r="A19" s="121" t="s">
        <v>166</v>
      </c>
      <c r="B19" s="129" t="s">
        <v>161</v>
      </c>
      <c r="C19" s="130" t="s">
        <v>199</v>
      </c>
      <c r="D19" s="131" t="s">
        <v>122</v>
      </c>
      <c r="E19" s="132" t="s">
        <v>156</v>
      </c>
      <c r="F19" s="126" t="s">
        <v>150</v>
      </c>
      <c r="G19" s="126" t="s">
        <v>150</v>
      </c>
      <c r="H19" s="126" t="s">
        <v>156</v>
      </c>
      <c r="I19" s="126" t="s">
        <v>150</v>
      </c>
      <c r="J19" s="126" t="s">
        <v>156</v>
      </c>
      <c r="K19" s="132" t="s">
        <v>156</v>
      </c>
      <c r="L19" s="132" t="s">
        <v>156</v>
      </c>
      <c r="M19" s="132" t="s">
        <v>196</v>
      </c>
      <c r="N19" s="126" t="s">
        <v>196</v>
      </c>
      <c r="O19" s="126" t="s">
        <v>198</v>
      </c>
      <c r="P19" s="126" t="s">
        <v>196</v>
      </c>
      <c r="Q19" s="126" t="s">
        <v>196</v>
      </c>
      <c r="R19" s="146">
        <f>IFERROR(SUM(INDEX('Cálculo Fatores'!$B$2:$B$7,MATCH('Análise do risco'!$E19,'Cálculo Fatores'!$A$2:$A$7,0))*INDEX('Cálculo Fatores'!$E$2:$E$8,MATCH('Análise do risco'!$E$5,'Cálculo Fatores'!$D$2:$D$8,0)),INDEX('Cálculo Fatores'!$B$2:$B$7,MATCH('Análise do risco'!$F19,'Cálculo Fatores'!$A$2:$A$7,0))*INDEX('Cálculo Fatores'!$E$2:$E$8,MATCH('Análise do risco'!$F$5,'Cálculo Fatores'!$D$2:$D$8,0)),INDEX('Cálculo Fatores'!$B$2:$B$7,MATCH('Análise do risco'!$G19,'Cálculo Fatores'!$A$2:$A$7,0))*INDEX('Cálculo Fatores'!$E$2:$E$8,MATCH('Análise do risco'!$G$5,'Cálculo Fatores'!$D$2:$D$8,0)),INDEX('Cálculo Fatores'!$B$2:$B$7,MATCH('Análise do risco'!$I19,'Cálculo Fatores'!$A$2:$A$7,0))*INDEX('Cálculo Fatores'!$E$2:$E$8,MATCH('Análise do risco'!$I$5,'Cálculo Fatores'!$D$2:$D$8,0)),INDEX('Cálculo Fatores'!$B$2:$B$7,MATCH('Análise do risco'!$J19,'Cálculo Fatores'!$A$2:$A$7,0))*INDEX('Cálculo Fatores'!$E$2:$E$8,MATCH('Análise do risco'!$J$5,'Cálculo Fatores'!$D$2:$D$8,0))),"N/A")</f>
        <v>5.0999999999999996</v>
      </c>
      <c r="S19" s="146">
        <f>IFERROR(SUM(INDEX('Cálculo Fatores'!$B$2:$B$7,MATCH('Análise do risco'!$K19,'Cálculo Fatores'!$A$2:$A$7,0))*'Cálculo Fatores'!$H$1,INDEX('Cálculo Fatores'!$B$2:$B$7,MATCH('Análise do risco'!$L19,'Cálculo Fatores'!$A$2:$A$7,0))*'Cálculo Fatores'!$H$2),"N/A")</f>
        <v>8</v>
      </c>
      <c r="T19" s="146">
        <v>0.6</v>
      </c>
      <c r="U19" s="146">
        <v>0.4</v>
      </c>
      <c r="V19" s="147">
        <f t="shared" ref="V19:V48" si="2">IFERROR(SUM((R19*T19),(S19*U19)),"N/A")</f>
        <v>6.26</v>
      </c>
      <c r="W19" s="148">
        <f>IFERROR(SUM(INDEX('Cálculo Fatores'!$B$10:$B$14,MATCH('Análise do risco'!$M19,'Cálculo Fatores'!$A$10:$A$14,0))*INDEX('Cálculo Fatores'!$E$10:$E$16,MATCH('Análise do risco'!$M$5,'Cálculo Fatores'!$D$10:$D$16,0)),INDEX('Cálculo Fatores'!$B$10:$B$14,MATCH('Análise do risco'!$N19,'Cálculo Fatores'!$A$10:$A$14,0))*INDEX('Cálculo Fatores'!$E$10:$E$16,MATCH('Análise do risco'!$N$5,'Cálculo Fatores'!$D$10:$D$16,0)),INDEX('Cálculo Fatores'!$B$10:$B$14,MATCH('Análise do risco'!$O19,'Cálculo Fatores'!$A$10:$A$14,0))*INDEX('Cálculo Fatores'!$E$10:$E$16,MATCH('Análise do risco'!$O$5,'Cálculo Fatores'!$D$10:$D$16,0)),INDEX('Cálculo Fatores'!$B$10:$B$14,MATCH('Análise do risco'!$P19,'Cálculo Fatores'!$A$10:$A$14,0))*INDEX('Cálculo Fatores'!$E$10:$E$16,MATCH('Análise do risco'!$P$5,'Cálculo Fatores'!$D$10:$D$16,0)),INDEX('Cálculo Fatores'!$B$10:$B$14,MATCH('Análise do risco'!$Q19,'Cálculo Fatores'!$A$10:$A$14,0))*INDEX('Cálculo Fatores'!$E$10:$E$16,MATCH('Análise do risco'!$Q$5,'Cálculo Fatores'!$D$10:$D$16,0))),"N/A")</f>
        <v>0</v>
      </c>
      <c r="X19" s="149">
        <f t="shared" ref="X19:X48" si="3">IFERROR(V19*(1-W19),"N/A")</f>
        <v>6.26</v>
      </c>
      <c r="Y19" s="127" t="str">
        <f>IFERROR(IF(V19="N/A","N/A",IF(V19=Valores!$A$2,Valores!$B$2,IF(V19&lt;Valores!$A$3,Valores!$B$3,IF(V19&lt;Valores!$A$4,Valores!$B$4,IF(V19&lt;Valores!$A$5,Valores!$B$5,IF(V19&lt;Valores!$A$6,Valores!$B$6,IF(V19&lt;Valores!$A$7,Valores!$B$7,Valores!$B$8))))))),"N/A")</f>
        <v>Alto</v>
      </c>
      <c r="Z19" s="128" t="str">
        <f>IFERROR(IF(X19="N/A","N/A",IF(X19=Valores!$A$2,Valores!$B$2,IF(X19&lt;Valores!$A$3,Valores!$B$3,IF(X19&lt;Valores!$A$4,Valores!$B$4,IF(X19&lt;Valores!$A$5,Valores!$B$5,IF(X19&lt;Valores!$A$6,Valores!$B$6,IF(X19&lt;Valores!$A$7,Valores!$B$7,Valores!$B$8))))))),"N/A")</f>
        <v>Alto</v>
      </c>
    </row>
    <row r="20" spans="1:26" ht="27">
      <c r="A20" s="121" t="s">
        <v>166</v>
      </c>
      <c r="B20" s="129" t="s">
        <v>161</v>
      </c>
      <c r="C20" s="130" t="s">
        <v>199</v>
      </c>
      <c r="D20" s="131" t="s">
        <v>106</v>
      </c>
      <c r="E20" s="132" t="s">
        <v>156</v>
      </c>
      <c r="F20" s="126" t="s">
        <v>150</v>
      </c>
      <c r="G20" s="126" t="s">
        <v>150</v>
      </c>
      <c r="H20" s="126" t="s">
        <v>156</v>
      </c>
      <c r="I20" s="126" t="s">
        <v>150</v>
      </c>
      <c r="J20" s="126" t="s">
        <v>156</v>
      </c>
      <c r="K20" s="132" t="s">
        <v>156</v>
      </c>
      <c r="L20" s="132" t="s">
        <v>156</v>
      </c>
      <c r="M20" s="132" t="s">
        <v>196</v>
      </c>
      <c r="N20" s="126" t="s">
        <v>196</v>
      </c>
      <c r="O20" s="126" t="s">
        <v>198</v>
      </c>
      <c r="P20" s="126" t="s">
        <v>196</v>
      </c>
      <c r="Q20" s="126" t="s">
        <v>196</v>
      </c>
      <c r="R20" s="146">
        <f>IFERROR(SUM(INDEX('Cálculo Fatores'!$B$2:$B$7,MATCH('Análise do risco'!$E20,'Cálculo Fatores'!$A$2:$A$7,0))*INDEX('Cálculo Fatores'!$E$2:$E$8,MATCH('Análise do risco'!$E$5,'Cálculo Fatores'!$D$2:$D$8,0)),INDEX('Cálculo Fatores'!$B$2:$B$7,MATCH('Análise do risco'!$F20,'Cálculo Fatores'!$A$2:$A$7,0))*INDEX('Cálculo Fatores'!$E$2:$E$8,MATCH('Análise do risco'!$F$5,'Cálculo Fatores'!$D$2:$D$8,0)),INDEX('Cálculo Fatores'!$B$2:$B$7,MATCH('Análise do risco'!$G20,'Cálculo Fatores'!$A$2:$A$7,0))*INDEX('Cálculo Fatores'!$E$2:$E$8,MATCH('Análise do risco'!$G$5,'Cálculo Fatores'!$D$2:$D$8,0)),INDEX('Cálculo Fatores'!$B$2:$B$7,MATCH('Análise do risco'!$I20,'Cálculo Fatores'!$A$2:$A$7,0))*INDEX('Cálculo Fatores'!$E$2:$E$8,MATCH('Análise do risco'!$I$5,'Cálculo Fatores'!$D$2:$D$8,0)),INDEX('Cálculo Fatores'!$B$2:$B$7,MATCH('Análise do risco'!$J20,'Cálculo Fatores'!$A$2:$A$7,0))*INDEX('Cálculo Fatores'!$E$2:$E$8,MATCH('Análise do risco'!$J$5,'Cálculo Fatores'!$D$2:$D$8,0))),"N/A")</f>
        <v>5.0999999999999996</v>
      </c>
      <c r="S20" s="146">
        <f>IFERROR(SUM(INDEX('Cálculo Fatores'!$B$2:$B$7,MATCH('Análise do risco'!$K20,'Cálculo Fatores'!$A$2:$A$7,0))*'Cálculo Fatores'!$H$1,INDEX('Cálculo Fatores'!$B$2:$B$7,MATCH('Análise do risco'!$L20,'Cálculo Fatores'!$A$2:$A$7,0))*'Cálculo Fatores'!$H$2),"N/A")</f>
        <v>8</v>
      </c>
      <c r="T20" s="146">
        <v>0.6</v>
      </c>
      <c r="U20" s="146">
        <v>0.4</v>
      </c>
      <c r="V20" s="147">
        <f t="shared" si="2"/>
        <v>6.26</v>
      </c>
      <c r="W20" s="148">
        <f>IFERROR(SUM(INDEX('Cálculo Fatores'!$B$10:$B$14,MATCH('Análise do risco'!$M20,'Cálculo Fatores'!$A$10:$A$14,0))*INDEX('Cálculo Fatores'!$E$10:$E$16,MATCH('Análise do risco'!$M$5,'Cálculo Fatores'!$D$10:$D$16,0)),INDEX('Cálculo Fatores'!$B$10:$B$14,MATCH('Análise do risco'!$N20,'Cálculo Fatores'!$A$10:$A$14,0))*INDEX('Cálculo Fatores'!$E$10:$E$16,MATCH('Análise do risco'!$N$5,'Cálculo Fatores'!$D$10:$D$16,0)),INDEX('Cálculo Fatores'!$B$10:$B$14,MATCH('Análise do risco'!$O20,'Cálculo Fatores'!$A$10:$A$14,0))*INDEX('Cálculo Fatores'!$E$10:$E$16,MATCH('Análise do risco'!$O$5,'Cálculo Fatores'!$D$10:$D$16,0)),INDEX('Cálculo Fatores'!$B$10:$B$14,MATCH('Análise do risco'!$P20,'Cálculo Fatores'!$A$10:$A$14,0))*INDEX('Cálculo Fatores'!$E$10:$E$16,MATCH('Análise do risco'!$P$5,'Cálculo Fatores'!$D$10:$D$16,0)),INDEX('Cálculo Fatores'!$B$10:$B$14,MATCH('Análise do risco'!$Q20,'Cálculo Fatores'!$A$10:$A$14,0))*INDEX('Cálculo Fatores'!$E$10:$E$16,MATCH('Análise do risco'!$Q$5,'Cálculo Fatores'!$D$10:$D$16,0))),"N/A")</f>
        <v>0</v>
      </c>
      <c r="X20" s="149">
        <f t="shared" si="3"/>
        <v>6.26</v>
      </c>
      <c r="Y20" s="127" t="str">
        <f>IFERROR(IF(V20="N/A","N/A",IF(V20=Valores!$A$2,Valores!$B$2,IF(V20&lt;Valores!$A$3,Valores!$B$3,IF(V20&lt;Valores!$A$4,Valores!$B$4,IF(V20&lt;Valores!$A$5,Valores!$B$5,IF(V20&lt;Valores!$A$6,Valores!$B$6,IF(V20&lt;Valores!$A$7,Valores!$B$7,Valores!$B$8))))))),"N/A")</f>
        <v>Alto</v>
      </c>
      <c r="Z20" s="128" t="str">
        <f>IFERROR(IF(X20="N/A","N/A",IF(X20=Valores!$A$2,Valores!$B$2,IF(X20&lt;Valores!$A$3,Valores!$B$3,IF(X20&lt;Valores!$A$4,Valores!$B$4,IF(X20&lt;Valores!$A$5,Valores!$B$5,IF(X20&lt;Valores!$A$6,Valores!$B$6,IF(X20&lt;Valores!$A$7,Valores!$B$7,Valores!$B$8))))))),"N/A")</f>
        <v>Alto</v>
      </c>
    </row>
    <row r="21" spans="1:26" ht="27">
      <c r="A21" s="121" t="s">
        <v>166</v>
      </c>
      <c r="B21" s="129" t="s">
        <v>161</v>
      </c>
      <c r="C21" s="130" t="s">
        <v>199</v>
      </c>
      <c r="D21" s="131" t="s">
        <v>109</v>
      </c>
      <c r="E21" s="132" t="s">
        <v>156</v>
      </c>
      <c r="F21" s="126" t="s">
        <v>150</v>
      </c>
      <c r="G21" s="126" t="s">
        <v>150</v>
      </c>
      <c r="H21" s="126" t="s">
        <v>156</v>
      </c>
      <c r="I21" s="126" t="s">
        <v>150</v>
      </c>
      <c r="J21" s="126" t="s">
        <v>156</v>
      </c>
      <c r="K21" s="132" t="s">
        <v>156</v>
      </c>
      <c r="L21" s="132" t="s">
        <v>156</v>
      </c>
      <c r="M21" s="132" t="s">
        <v>196</v>
      </c>
      <c r="N21" s="126" t="s">
        <v>196</v>
      </c>
      <c r="O21" s="126" t="s">
        <v>198</v>
      </c>
      <c r="P21" s="126" t="s">
        <v>196</v>
      </c>
      <c r="Q21" s="126" t="s">
        <v>196</v>
      </c>
      <c r="R21" s="146">
        <f>IFERROR(SUM(INDEX('Cálculo Fatores'!$B$2:$B$7,MATCH('Análise do risco'!$E21,'Cálculo Fatores'!$A$2:$A$7,0))*INDEX('Cálculo Fatores'!$E$2:$E$8,MATCH('Análise do risco'!$E$5,'Cálculo Fatores'!$D$2:$D$8,0)),INDEX('Cálculo Fatores'!$B$2:$B$7,MATCH('Análise do risco'!$F21,'Cálculo Fatores'!$A$2:$A$7,0))*INDEX('Cálculo Fatores'!$E$2:$E$8,MATCH('Análise do risco'!$F$5,'Cálculo Fatores'!$D$2:$D$8,0)),INDEX('Cálculo Fatores'!$B$2:$B$7,MATCH('Análise do risco'!$G21,'Cálculo Fatores'!$A$2:$A$7,0))*INDEX('Cálculo Fatores'!$E$2:$E$8,MATCH('Análise do risco'!$G$5,'Cálculo Fatores'!$D$2:$D$8,0)),INDEX('Cálculo Fatores'!$B$2:$B$7,MATCH('Análise do risco'!$I21,'Cálculo Fatores'!$A$2:$A$7,0))*INDEX('Cálculo Fatores'!$E$2:$E$8,MATCH('Análise do risco'!$I$5,'Cálculo Fatores'!$D$2:$D$8,0)),INDEX('Cálculo Fatores'!$B$2:$B$7,MATCH('Análise do risco'!$J21,'Cálculo Fatores'!$A$2:$A$7,0))*INDEX('Cálculo Fatores'!$E$2:$E$8,MATCH('Análise do risco'!$J$5,'Cálculo Fatores'!$D$2:$D$8,0))),"N/A")</f>
        <v>5.0999999999999996</v>
      </c>
      <c r="S21" s="146">
        <f>IFERROR(SUM(INDEX('Cálculo Fatores'!$B$2:$B$7,MATCH('Análise do risco'!$K21,'Cálculo Fatores'!$A$2:$A$7,0))*'Cálculo Fatores'!$H$1,INDEX('Cálculo Fatores'!$B$2:$B$7,MATCH('Análise do risco'!$L21,'Cálculo Fatores'!$A$2:$A$7,0))*'Cálculo Fatores'!$H$2),"N/A")</f>
        <v>8</v>
      </c>
      <c r="T21" s="146">
        <v>0.6</v>
      </c>
      <c r="U21" s="146">
        <v>0.4</v>
      </c>
      <c r="V21" s="147">
        <f t="shared" si="2"/>
        <v>6.26</v>
      </c>
      <c r="W21" s="148">
        <f>IFERROR(SUM(INDEX('Cálculo Fatores'!$B$10:$B$14,MATCH('Análise do risco'!$M21,'Cálculo Fatores'!$A$10:$A$14,0))*INDEX('Cálculo Fatores'!$E$10:$E$16,MATCH('Análise do risco'!$M$5,'Cálculo Fatores'!$D$10:$D$16,0)),INDEX('Cálculo Fatores'!$B$10:$B$14,MATCH('Análise do risco'!$N21,'Cálculo Fatores'!$A$10:$A$14,0))*INDEX('Cálculo Fatores'!$E$10:$E$16,MATCH('Análise do risco'!$N$5,'Cálculo Fatores'!$D$10:$D$16,0)),INDEX('Cálculo Fatores'!$B$10:$B$14,MATCH('Análise do risco'!$O21,'Cálculo Fatores'!$A$10:$A$14,0))*INDEX('Cálculo Fatores'!$E$10:$E$16,MATCH('Análise do risco'!$O$5,'Cálculo Fatores'!$D$10:$D$16,0)),INDEX('Cálculo Fatores'!$B$10:$B$14,MATCH('Análise do risco'!$P21,'Cálculo Fatores'!$A$10:$A$14,0))*INDEX('Cálculo Fatores'!$E$10:$E$16,MATCH('Análise do risco'!$P$5,'Cálculo Fatores'!$D$10:$D$16,0)),INDEX('Cálculo Fatores'!$B$10:$B$14,MATCH('Análise do risco'!$Q21,'Cálculo Fatores'!$A$10:$A$14,0))*INDEX('Cálculo Fatores'!$E$10:$E$16,MATCH('Análise do risco'!$Q$5,'Cálculo Fatores'!$D$10:$D$16,0))),"N/A")</f>
        <v>0</v>
      </c>
      <c r="X21" s="149">
        <f t="shared" si="3"/>
        <v>6.26</v>
      </c>
      <c r="Y21" s="127" t="str">
        <f>IFERROR(IF(V21="N/A","N/A",IF(V21=Valores!$A$2,Valores!$B$2,IF(V21&lt;Valores!$A$3,Valores!$B$3,IF(V21&lt;Valores!$A$4,Valores!$B$4,IF(V21&lt;Valores!$A$5,Valores!$B$5,IF(V21&lt;Valores!$A$6,Valores!$B$6,IF(V21&lt;Valores!$A$7,Valores!$B$7,Valores!$B$8))))))),"N/A")</f>
        <v>Alto</v>
      </c>
      <c r="Z21" s="128" t="str">
        <f>IFERROR(IF(X21="N/A","N/A",IF(X21=Valores!$A$2,Valores!$B$2,IF(X21&lt;Valores!$A$3,Valores!$B$3,IF(X21&lt;Valores!$A$4,Valores!$B$4,IF(X21&lt;Valores!$A$5,Valores!$B$5,IF(X21&lt;Valores!$A$6,Valores!$B$6,IF(X21&lt;Valores!$A$7,Valores!$B$7,Valores!$B$8))))))),"N/A")</f>
        <v>Alto</v>
      </c>
    </row>
    <row r="22" spans="1:26" ht="27">
      <c r="A22" s="121" t="s">
        <v>166</v>
      </c>
      <c r="B22" s="129" t="s">
        <v>161</v>
      </c>
      <c r="C22" s="130" t="s">
        <v>199</v>
      </c>
      <c r="D22" s="131" t="s">
        <v>51</v>
      </c>
      <c r="E22" s="132" t="s">
        <v>156</v>
      </c>
      <c r="F22" s="126" t="s">
        <v>150</v>
      </c>
      <c r="G22" s="126" t="s">
        <v>150</v>
      </c>
      <c r="H22" s="126" t="s">
        <v>156</v>
      </c>
      <c r="I22" s="126" t="s">
        <v>150</v>
      </c>
      <c r="J22" s="126" t="s">
        <v>156</v>
      </c>
      <c r="K22" s="132" t="s">
        <v>156</v>
      </c>
      <c r="L22" s="132" t="s">
        <v>155</v>
      </c>
      <c r="M22" s="132" t="s">
        <v>196</v>
      </c>
      <c r="N22" s="126" t="s">
        <v>196</v>
      </c>
      <c r="O22" s="126" t="s">
        <v>198</v>
      </c>
      <c r="P22" s="126" t="s">
        <v>196</v>
      </c>
      <c r="Q22" s="126" t="s">
        <v>196</v>
      </c>
      <c r="R22" s="146">
        <f>IFERROR(SUM(INDEX('Cálculo Fatores'!$B$2:$B$7,MATCH('Análise do risco'!$E22,'Cálculo Fatores'!$A$2:$A$7,0))*INDEX('Cálculo Fatores'!$E$2:$E$8,MATCH('Análise do risco'!$E$5,'Cálculo Fatores'!$D$2:$D$8,0)),INDEX('Cálculo Fatores'!$B$2:$B$7,MATCH('Análise do risco'!$F22,'Cálculo Fatores'!$A$2:$A$7,0))*INDEX('Cálculo Fatores'!$E$2:$E$8,MATCH('Análise do risco'!$F$5,'Cálculo Fatores'!$D$2:$D$8,0)),INDEX('Cálculo Fatores'!$B$2:$B$7,MATCH('Análise do risco'!$G22,'Cálculo Fatores'!$A$2:$A$7,0))*INDEX('Cálculo Fatores'!$E$2:$E$8,MATCH('Análise do risco'!$G$5,'Cálculo Fatores'!$D$2:$D$8,0)),INDEX('Cálculo Fatores'!$B$2:$B$7,MATCH('Análise do risco'!$I22,'Cálculo Fatores'!$A$2:$A$7,0))*INDEX('Cálculo Fatores'!$E$2:$E$8,MATCH('Análise do risco'!$I$5,'Cálculo Fatores'!$D$2:$D$8,0)),INDEX('Cálculo Fatores'!$B$2:$B$7,MATCH('Análise do risco'!$J22,'Cálculo Fatores'!$A$2:$A$7,0))*INDEX('Cálculo Fatores'!$E$2:$E$8,MATCH('Análise do risco'!$J$5,'Cálculo Fatores'!$D$2:$D$8,0))),"N/A")</f>
        <v>5.0999999999999996</v>
      </c>
      <c r="S22" s="146">
        <f>IFERROR(SUM(INDEX('Cálculo Fatores'!$B$2:$B$7,MATCH('Análise do risco'!$K22,'Cálculo Fatores'!$A$2:$A$7,0))*'Cálculo Fatores'!$H$1,INDEX('Cálculo Fatores'!$B$2:$B$7,MATCH('Análise do risco'!$L22,'Cálculo Fatores'!$A$2:$A$7,0))*'Cálculo Fatores'!$H$2),"N/A")</f>
        <v>9.1999999999999993</v>
      </c>
      <c r="T22" s="146">
        <v>0.6</v>
      </c>
      <c r="U22" s="146">
        <v>0.4</v>
      </c>
      <c r="V22" s="147">
        <f t="shared" si="2"/>
        <v>6.7399999999999993</v>
      </c>
      <c r="W22" s="148">
        <f>IFERROR(SUM(INDEX('Cálculo Fatores'!$B$10:$B$14,MATCH('Análise do risco'!$M22,'Cálculo Fatores'!$A$10:$A$14,0))*INDEX('Cálculo Fatores'!$E$10:$E$16,MATCH('Análise do risco'!$M$5,'Cálculo Fatores'!$D$10:$D$16,0)),INDEX('Cálculo Fatores'!$B$10:$B$14,MATCH('Análise do risco'!$N22,'Cálculo Fatores'!$A$10:$A$14,0))*INDEX('Cálculo Fatores'!$E$10:$E$16,MATCH('Análise do risco'!$N$5,'Cálculo Fatores'!$D$10:$D$16,0)),INDEX('Cálculo Fatores'!$B$10:$B$14,MATCH('Análise do risco'!$O22,'Cálculo Fatores'!$A$10:$A$14,0))*INDEX('Cálculo Fatores'!$E$10:$E$16,MATCH('Análise do risco'!$O$5,'Cálculo Fatores'!$D$10:$D$16,0)),INDEX('Cálculo Fatores'!$B$10:$B$14,MATCH('Análise do risco'!$P22,'Cálculo Fatores'!$A$10:$A$14,0))*INDEX('Cálculo Fatores'!$E$10:$E$16,MATCH('Análise do risco'!$P$5,'Cálculo Fatores'!$D$10:$D$16,0)),INDEX('Cálculo Fatores'!$B$10:$B$14,MATCH('Análise do risco'!$Q22,'Cálculo Fatores'!$A$10:$A$14,0))*INDEX('Cálculo Fatores'!$E$10:$E$16,MATCH('Análise do risco'!$Q$5,'Cálculo Fatores'!$D$10:$D$16,0))),"N/A")</f>
        <v>0</v>
      </c>
      <c r="X22" s="149">
        <f t="shared" si="3"/>
        <v>6.7399999999999993</v>
      </c>
      <c r="Y22" s="127" t="str">
        <f>IFERROR(IF(V22="N/A","N/A",IF(V22=Valores!$A$2,Valores!$B$2,IF(V22&lt;Valores!$A$3,Valores!$B$3,IF(V22&lt;Valores!$A$4,Valores!$B$4,IF(V22&lt;Valores!$A$5,Valores!$B$5,IF(V22&lt;Valores!$A$6,Valores!$B$6,IF(V22&lt;Valores!$A$7,Valores!$B$7,Valores!$B$8))))))),"N/A")</f>
        <v>Alto</v>
      </c>
      <c r="Z22" s="128" t="str">
        <f>IFERROR(IF(X22="N/A","N/A",IF(X22=Valores!$A$2,Valores!$B$2,IF(X22&lt;Valores!$A$3,Valores!$B$3,IF(X22&lt;Valores!$A$4,Valores!$B$4,IF(X22&lt;Valores!$A$5,Valores!$B$5,IF(X22&lt;Valores!$A$6,Valores!$B$6,IF(X22&lt;Valores!$A$7,Valores!$B$7,Valores!$B$8))))))),"N/A")</f>
        <v>Alto</v>
      </c>
    </row>
    <row r="23" spans="1:26" ht="27">
      <c r="A23" s="121" t="s">
        <v>166</v>
      </c>
      <c r="B23" s="129" t="s">
        <v>161</v>
      </c>
      <c r="C23" s="130" t="s">
        <v>199</v>
      </c>
      <c r="D23" s="131" t="s">
        <v>53</v>
      </c>
      <c r="E23" s="132" t="s">
        <v>156</v>
      </c>
      <c r="F23" s="126" t="s">
        <v>150</v>
      </c>
      <c r="G23" s="126" t="s">
        <v>150</v>
      </c>
      <c r="H23" s="126" t="s">
        <v>156</v>
      </c>
      <c r="I23" s="126" t="s">
        <v>150</v>
      </c>
      <c r="J23" s="126" t="s">
        <v>197</v>
      </c>
      <c r="K23" s="132" t="s">
        <v>156</v>
      </c>
      <c r="L23" s="132" t="s">
        <v>155</v>
      </c>
      <c r="M23" s="132" t="s">
        <v>196</v>
      </c>
      <c r="N23" s="126" t="s">
        <v>196</v>
      </c>
      <c r="O23" s="126" t="s">
        <v>198</v>
      </c>
      <c r="P23" s="126" t="s">
        <v>196</v>
      </c>
      <c r="Q23" s="126" t="s">
        <v>196</v>
      </c>
      <c r="R23" s="146">
        <f>IFERROR(SUM(INDEX('Cálculo Fatores'!$B$2:$B$7,MATCH('Análise do risco'!$E23,'Cálculo Fatores'!$A$2:$A$7,0))*INDEX('Cálculo Fatores'!$E$2:$E$8,MATCH('Análise do risco'!$E$5,'Cálculo Fatores'!$D$2:$D$8,0)),INDEX('Cálculo Fatores'!$B$2:$B$7,MATCH('Análise do risco'!$F23,'Cálculo Fatores'!$A$2:$A$7,0))*INDEX('Cálculo Fatores'!$E$2:$E$8,MATCH('Análise do risco'!$F$5,'Cálculo Fatores'!$D$2:$D$8,0)),INDEX('Cálculo Fatores'!$B$2:$B$7,MATCH('Análise do risco'!$G23,'Cálculo Fatores'!$A$2:$A$7,0))*INDEX('Cálculo Fatores'!$E$2:$E$8,MATCH('Análise do risco'!$G$5,'Cálculo Fatores'!$D$2:$D$8,0)),INDEX('Cálculo Fatores'!$B$2:$B$7,MATCH('Análise do risco'!$I23,'Cálculo Fatores'!$A$2:$A$7,0))*INDEX('Cálculo Fatores'!$E$2:$E$8,MATCH('Análise do risco'!$I$5,'Cálculo Fatores'!$D$2:$D$8,0)),INDEX('Cálculo Fatores'!$B$2:$B$7,MATCH('Análise do risco'!$J23,'Cálculo Fatores'!$A$2:$A$7,0))*INDEX('Cálculo Fatores'!$E$2:$E$8,MATCH('Análise do risco'!$J$5,'Cálculo Fatores'!$D$2:$D$8,0))),"N/A")</f>
        <v>3.8999999999999995</v>
      </c>
      <c r="S23" s="146">
        <f>IFERROR(SUM(INDEX('Cálculo Fatores'!$B$2:$B$7,MATCH('Análise do risco'!$K23,'Cálculo Fatores'!$A$2:$A$7,0))*'Cálculo Fatores'!$H$1,INDEX('Cálculo Fatores'!$B$2:$B$7,MATCH('Análise do risco'!$L23,'Cálculo Fatores'!$A$2:$A$7,0))*'Cálculo Fatores'!$H$2),"N/A")</f>
        <v>9.1999999999999993</v>
      </c>
      <c r="T23" s="146">
        <v>0.6</v>
      </c>
      <c r="U23" s="146">
        <v>0.4</v>
      </c>
      <c r="V23" s="147">
        <f t="shared" si="2"/>
        <v>6.02</v>
      </c>
      <c r="W23" s="148">
        <f>IFERROR(SUM(INDEX('Cálculo Fatores'!$B$10:$B$14,MATCH('Análise do risco'!$M23,'Cálculo Fatores'!$A$10:$A$14,0))*INDEX('Cálculo Fatores'!$E$10:$E$16,MATCH('Análise do risco'!$M$5,'Cálculo Fatores'!$D$10:$D$16,0)),INDEX('Cálculo Fatores'!$B$10:$B$14,MATCH('Análise do risco'!$N23,'Cálculo Fatores'!$A$10:$A$14,0))*INDEX('Cálculo Fatores'!$E$10:$E$16,MATCH('Análise do risco'!$N$5,'Cálculo Fatores'!$D$10:$D$16,0)),INDEX('Cálculo Fatores'!$B$10:$B$14,MATCH('Análise do risco'!$O23,'Cálculo Fatores'!$A$10:$A$14,0))*INDEX('Cálculo Fatores'!$E$10:$E$16,MATCH('Análise do risco'!$O$5,'Cálculo Fatores'!$D$10:$D$16,0)),INDEX('Cálculo Fatores'!$B$10:$B$14,MATCH('Análise do risco'!$P23,'Cálculo Fatores'!$A$10:$A$14,0))*INDEX('Cálculo Fatores'!$E$10:$E$16,MATCH('Análise do risco'!$P$5,'Cálculo Fatores'!$D$10:$D$16,0)),INDEX('Cálculo Fatores'!$B$10:$B$14,MATCH('Análise do risco'!$Q23,'Cálculo Fatores'!$A$10:$A$14,0))*INDEX('Cálculo Fatores'!$E$10:$E$16,MATCH('Análise do risco'!$Q$5,'Cálculo Fatores'!$D$10:$D$16,0))),"N/A")</f>
        <v>0</v>
      </c>
      <c r="X23" s="149">
        <f t="shared" si="3"/>
        <v>6.02</v>
      </c>
      <c r="Y23" s="127" t="str">
        <f>IFERROR(IF(V23="N/A","N/A",IF(V23=Valores!$A$2,Valores!$B$2,IF(V23&lt;Valores!$A$3,Valores!$B$3,IF(V23&lt;Valores!$A$4,Valores!$B$4,IF(V23&lt;Valores!$A$5,Valores!$B$5,IF(V23&lt;Valores!$A$6,Valores!$B$6,IF(V23&lt;Valores!$A$7,Valores!$B$7,Valores!$B$8))))))),"N/A")</f>
        <v>Alto</v>
      </c>
      <c r="Z23" s="128" t="str">
        <f>IFERROR(IF(X23="N/A","N/A",IF(X23=Valores!$A$2,Valores!$B$2,IF(X23&lt;Valores!$A$3,Valores!$B$3,IF(X23&lt;Valores!$A$4,Valores!$B$4,IF(X23&lt;Valores!$A$5,Valores!$B$5,IF(X23&lt;Valores!$A$6,Valores!$B$6,IF(X23&lt;Valores!$A$7,Valores!$B$7,Valores!$B$8))))))),"N/A")</f>
        <v>Alto</v>
      </c>
    </row>
    <row r="24" spans="1:26" ht="27">
      <c r="A24" s="121" t="s">
        <v>166</v>
      </c>
      <c r="B24" s="129" t="s">
        <v>161</v>
      </c>
      <c r="C24" s="130" t="s">
        <v>199</v>
      </c>
      <c r="D24" s="131" t="s">
        <v>116</v>
      </c>
      <c r="E24" s="132" t="s">
        <v>156</v>
      </c>
      <c r="F24" s="126" t="s">
        <v>150</v>
      </c>
      <c r="G24" s="126" t="s">
        <v>150</v>
      </c>
      <c r="H24" s="126" t="s">
        <v>156</v>
      </c>
      <c r="I24" s="126" t="s">
        <v>150</v>
      </c>
      <c r="J24" s="126" t="s">
        <v>197</v>
      </c>
      <c r="K24" s="132" t="s">
        <v>156</v>
      </c>
      <c r="L24" s="132" t="s">
        <v>155</v>
      </c>
      <c r="M24" s="132" t="s">
        <v>196</v>
      </c>
      <c r="N24" s="126" t="s">
        <v>196</v>
      </c>
      <c r="O24" s="126" t="s">
        <v>198</v>
      </c>
      <c r="P24" s="126" t="s">
        <v>196</v>
      </c>
      <c r="Q24" s="126" t="s">
        <v>196</v>
      </c>
      <c r="R24" s="146">
        <f>IFERROR(SUM(INDEX('Cálculo Fatores'!$B$2:$B$7,MATCH('Análise do risco'!$E24,'Cálculo Fatores'!$A$2:$A$7,0))*INDEX('Cálculo Fatores'!$E$2:$E$8,MATCH('Análise do risco'!$E$5,'Cálculo Fatores'!$D$2:$D$8,0)),INDEX('Cálculo Fatores'!$B$2:$B$7,MATCH('Análise do risco'!$F24,'Cálculo Fatores'!$A$2:$A$7,0))*INDEX('Cálculo Fatores'!$E$2:$E$8,MATCH('Análise do risco'!$F$5,'Cálculo Fatores'!$D$2:$D$8,0)),INDEX('Cálculo Fatores'!$B$2:$B$7,MATCH('Análise do risco'!$G24,'Cálculo Fatores'!$A$2:$A$7,0))*INDEX('Cálculo Fatores'!$E$2:$E$8,MATCH('Análise do risco'!$G$5,'Cálculo Fatores'!$D$2:$D$8,0)),INDEX('Cálculo Fatores'!$B$2:$B$7,MATCH('Análise do risco'!$I24,'Cálculo Fatores'!$A$2:$A$7,0))*INDEX('Cálculo Fatores'!$E$2:$E$8,MATCH('Análise do risco'!$I$5,'Cálculo Fatores'!$D$2:$D$8,0)),INDEX('Cálculo Fatores'!$B$2:$B$7,MATCH('Análise do risco'!$J24,'Cálculo Fatores'!$A$2:$A$7,0))*INDEX('Cálculo Fatores'!$E$2:$E$8,MATCH('Análise do risco'!$J$5,'Cálculo Fatores'!$D$2:$D$8,0))),"N/A")</f>
        <v>3.8999999999999995</v>
      </c>
      <c r="S24" s="146">
        <f>IFERROR(SUM(INDEX('Cálculo Fatores'!$B$2:$B$7,MATCH('Análise do risco'!$K24,'Cálculo Fatores'!$A$2:$A$7,0))*'Cálculo Fatores'!$H$1,INDEX('Cálculo Fatores'!$B$2:$B$7,MATCH('Análise do risco'!$L24,'Cálculo Fatores'!$A$2:$A$7,0))*'Cálculo Fatores'!$H$2),"N/A")</f>
        <v>9.1999999999999993</v>
      </c>
      <c r="T24" s="146">
        <v>0.6</v>
      </c>
      <c r="U24" s="146">
        <v>0.4</v>
      </c>
      <c r="V24" s="147">
        <f t="shared" si="2"/>
        <v>6.02</v>
      </c>
      <c r="W24" s="148">
        <f>IFERROR(SUM(INDEX('Cálculo Fatores'!$B$10:$B$14,MATCH('Análise do risco'!$M24,'Cálculo Fatores'!$A$10:$A$14,0))*INDEX('Cálculo Fatores'!$E$10:$E$16,MATCH('Análise do risco'!$M$5,'Cálculo Fatores'!$D$10:$D$16,0)),INDEX('Cálculo Fatores'!$B$10:$B$14,MATCH('Análise do risco'!$N24,'Cálculo Fatores'!$A$10:$A$14,0))*INDEX('Cálculo Fatores'!$E$10:$E$16,MATCH('Análise do risco'!$N$5,'Cálculo Fatores'!$D$10:$D$16,0)),INDEX('Cálculo Fatores'!$B$10:$B$14,MATCH('Análise do risco'!$O24,'Cálculo Fatores'!$A$10:$A$14,0))*INDEX('Cálculo Fatores'!$E$10:$E$16,MATCH('Análise do risco'!$O$5,'Cálculo Fatores'!$D$10:$D$16,0)),INDEX('Cálculo Fatores'!$B$10:$B$14,MATCH('Análise do risco'!$P24,'Cálculo Fatores'!$A$10:$A$14,0))*INDEX('Cálculo Fatores'!$E$10:$E$16,MATCH('Análise do risco'!$P$5,'Cálculo Fatores'!$D$10:$D$16,0)),INDEX('Cálculo Fatores'!$B$10:$B$14,MATCH('Análise do risco'!$Q24,'Cálculo Fatores'!$A$10:$A$14,0))*INDEX('Cálculo Fatores'!$E$10:$E$16,MATCH('Análise do risco'!$Q$5,'Cálculo Fatores'!$D$10:$D$16,0))),"N/A")</f>
        <v>0</v>
      </c>
      <c r="X24" s="149">
        <f t="shared" si="3"/>
        <v>6.02</v>
      </c>
      <c r="Y24" s="127" t="str">
        <f>IFERROR(IF(V24="N/A","N/A",IF(V24=Valores!$A$2,Valores!$B$2,IF(V24&lt;Valores!$A$3,Valores!$B$3,IF(V24&lt;Valores!$A$4,Valores!$B$4,IF(V24&lt;Valores!$A$5,Valores!$B$5,IF(V24&lt;Valores!$A$6,Valores!$B$6,IF(V24&lt;Valores!$A$7,Valores!$B$7,Valores!$B$8))))))),"N/A")</f>
        <v>Alto</v>
      </c>
      <c r="Z24" s="128" t="str">
        <f>IFERROR(IF(X24="N/A","N/A",IF(X24=Valores!$A$2,Valores!$B$2,IF(X24&lt;Valores!$A$3,Valores!$B$3,IF(X24&lt;Valores!$A$4,Valores!$B$4,IF(X24&lt;Valores!$A$5,Valores!$B$5,IF(X24&lt;Valores!$A$6,Valores!$B$6,IF(X24&lt;Valores!$A$7,Valores!$B$7,Valores!$B$8))))))),"N/A")</f>
        <v>Alto</v>
      </c>
    </row>
    <row r="25" spans="1:26" ht="27">
      <c r="A25" s="121" t="s">
        <v>166</v>
      </c>
      <c r="B25" s="129" t="s">
        <v>161</v>
      </c>
      <c r="C25" s="130" t="s">
        <v>199</v>
      </c>
      <c r="D25" s="131" t="s">
        <v>119</v>
      </c>
      <c r="E25" s="132" t="s">
        <v>156</v>
      </c>
      <c r="F25" s="126" t="s">
        <v>150</v>
      </c>
      <c r="G25" s="126" t="s">
        <v>150</v>
      </c>
      <c r="H25" s="126" t="s">
        <v>156</v>
      </c>
      <c r="I25" s="126" t="s">
        <v>150</v>
      </c>
      <c r="J25" s="126" t="s">
        <v>197</v>
      </c>
      <c r="K25" s="132" t="s">
        <v>156</v>
      </c>
      <c r="L25" s="132" t="s">
        <v>150</v>
      </c>
      <c r="M25" s="132" t="s">
        <v>196</v>
      </c>
      <c r="N25" s="126" t="s">
        <v>196</v>
      </c>
      <c r="O25" s="126" t="s">
        <v>198</v>
      </c>
      <c r="P25" s="126" t="s">
        <v>196</v>
      </c>
      <c r="Q25" s="126" t="s">
        <v>196</v>
      </c>
      <c r="R25" s="146">
        <f>IFERROR(SUM(INDEX('Cálculo Fatores'!$B$2:$B$7,MATCH('Análise do risco'!$E25,'Cálculo Fatores'!$A$2:$A$7,0))*INDEX('Cálculo Fatores'!$E$2:$E$8,MATCH('Análise do risco'!$E$5,'Cálculo Fatores'!$D$2:$D$8,0)),INDEX('Cálculo Fatores'!$B$2:$B$7,MATCH('Análise do risco'!$F25,'Cálculo Fatores'!$A$2:$A$7,0))*INDEX('Cálculo Fatores'!$E$2:$E$8,MATCH('Análise do risco'!$F$5,'Cálculo Fatores'!$D$2:$D$8,0)),INDEX('Cálculo Fatores'!$B$2:$B$7,MATCH('Análise do risco'!$G25,'Cálculo Fatores'!$A$2:$A$7,0))*INDEX('Cálculo Fatores'!$E$2:$E$8,MATCH('Análise do risco'!$G$5,'Cálculo Fatores'!$D$2:$D$8,0)),INDEX('Cálculo Fatores'!$B$2:$B$7,MATCH('Análise do risco'!$I25,'Cálculo Fatores'!$A$2:$A$7,0))*INDEX('Cálculo Fatores'!$E$2:$E$8,MATCH('Análise do risco'!$I$5,'Cálculo Fatores'!$D$2:$D$8,0)),INDEX('Cálculo Fatores'!$B$2:$B$7,MATCH('Análise do risco'!$J25,'Cálculo Fatores'!$A$2:$A$7,0))*INDEX('Cálculo Fatores'!$E$2:$E$8,MATCH('Análise do risco'!$J$5,'Cálculo Fatores'!$D$2:$D$8,0))),"N/A")</f>
        <v>3.8999999999999995</v>
      </c>
      <c r="S25" s="146">
        <f>IFERROR(SUM(INDEX('Cálculo Fatores'!$B$2:$B$7,MATCH('Análise do risco'!$K25,'Cálculo Fatores'!$A$2:$A$7,0))*'Cálculo Fatores'!$H$1,INDEX('Cálculo Fatores'!$B$2:$B$7,MATCH('Análise do risco'!$L25,'Cálculo Fatores'!$A$2:$A$7,0))*'Cálculo Fatores'!$H$2),"N/A")</f>
        <v>6.8</v>
      </c>
      <c r="T25" s="146">
        <v>0.6</v>
      </c>
      <c r="U25" s="146">
        <v>0.4</v>
      </c>
      <c r="V25" s="147">
        <f t="shared" si="2"/>
        <v>5.0599999999999996</v>
      </c>
      <c r="W25" s="148">
        <f>IFERROR(SUM(INDEX('Cálculo Fatores'!$B$10:$B$14,MATCH('Análise do risco'!$M25,'Cálculo Fatores'!$A$10:$A$14,0))*INDEX('Cálculo Fatores'!$E$10:$E$16,MATCH('Análise do risco'!$M$5,'Cálculo Fatores'!$D$10:$D$16,0)),INDEX('Cálculo Fatores'!$B$10:$B$14,MATCH('Análise do risco'!$N25,'Cálculo Fatores'!$A$10:$A$14,0))*INDEX('Cálculo Fatores'!$E$10:$E$16,MATCH('Análise do risco'!$N$5,'Cálculo Fatores'!$D$10:$D$16,0)),INDEX('Cálculo Fatores'!$B$10:$B$14,MATCH('Análise do risco'!$O25,'Cálculo Fatores'!$A$10:$A$14,0))*INDEX('Cálculo Fatores'!$E$10:$E$16,MATCH('Análise do risco'!$O$5,'Cálculo Fatores'!$D$10:$D$16,0)),INDEX('Cálculo Fatores'!$B$10:$B$14,MATCH('Análise do risco'!$P25,'Cálculo Fatores'!$A$10:$A$14,0))*INDEX('Cálculo Fatores'!$E$10:$E$16,MATCH('Análise do risco'!$P$5,'Cálculo Fatores'!$D$10:$D$16,0)),INDEX('Cálculo Fatores'!$B$10:$B$14,MATCH('Análise do risco'!$Q25,'Cálculo Fatores'!$A$10:$A$14,0))*INDEX('Cálculo Fatores'!$E$10:$E$16,MATCH('Análise do risco'!$Q$5,'Cálculo Fatores'!$D$10:$D$16,0))),"N/A")</f>
        <v>0</v>
      </c>
      <c r="X25" s="149">
        <f t="shared" si="3"/>
        <v>5.0599999999999996</v>
      </c>
      <c r="Y25" s="127" t="str">
        <f>IFERROR(IF(V25="N/A","N/A",IF(V25=Valores!$A$2,Valores!$B$2,IF(V25&lt;Valores!$A$3,Valores!$B$3,IF(V25&lt;Valores!$A$4,Valores!$B$4,IF(V25&lt;Valores!$A$5,Valores!$B$5,IF(V25&lt;Valores!$A$6,Valores!$B$6,IF(V25&lt;Valores!$A$7,Valores!$B$7,Valores!$B$8))))))),"N/A")</f>
        <v>Médio</v>
      </c>
      <c r="Z25" s="128" t="str">
        <f>IFERROR(IF(X25="N/A","N/A",IF(X25=Valores!$A$2,Valores!$B$2,IF(X25&lt;Valores!$A$3,Valores!$B$3,IF(X25&lt;Valores!$A$4,Valores!$B$4,IF(X25&lt;Valores!$A$5,Valores!$B$5,IF(X25&lt;Valores!$A$6,Valores!$B$6,IF(X25&lt;Valores!$A$7,Valores!$B$7,Valores!$B$8))))))),"N/A")</f>
        <v>Médio</v>
      </c>
    </row>
    <row r="26" spans="1:26" ht="27">
      <c r="A26" s="121" t="s">
        <v>166</v>
      </c>
      <c r="B26" s="129" t="s">
        <v>161</v>
      </c>
      <c r="C26" s="130" t="s">
        <v>199</v>
      </c>
      <c r="D26" s="131" t="s">
        <v>165</v>
      </c>
      <c r="E26" s="132" t="s">
        <v>156</v>
      </c>
      <c r="F26" s="126" t="s">
        <v>150</v>
      </c>
      <c r="G26" s="126" t="s">
        <v>150</v>
      </c>
      <c r="H26" s="126" t="s">
        <v>156</v>
      </c>
      <c r="I26" s="126" t="s">
        <v>150</v>
      </c>
      <c r="J26" s="126" t="s">
        <v>156</v>
      </c>
      <c r="K26" s="132" t="s">
        <v>156</v>
      </c>
      <c r="L26" s="132" t="s">
        <v>156</v>
      </c>
      <c r="M26" s="132" t="s">
        <v>196</v>
      </c>
      <c r="N26" s="126" t="s">
        <v>196</v>
      </c>
      <c r="O26" s="126" t="s">
        <v>198</v>
      </c>
      <c r="P26" s="126" t="s">
        <v>196</v>
      </c>
      <c r="Q26" s="126" t="s">
        <v>196</v>
      </c>
      <c r="R26" s="146">
        <f>IFERROR(SUM(INDEX('Cálculo Fatores'!$B$2:$B$7,MATCH('Análise do risco'!$E26,'Cálculo Fatores'!$A$2:$A$7,0))*INDEX('Cálculo Fatores'!$E$2:$E$8,MATCH('Análise do risco'!$E$5,'Cálculo Fatores'!$D$2:$D$8,0)),INDEX('Cálculo Fatores'!$B$2:$B$7,MATCH('Análise do risco'!$F26,'Cálculo Fatores'!$A$2:$A$7,0))*INDEX('Cálculo Fatores'!$E$2:$E$8,MATCH('Análise do risco'!$F$5,'Cálculo Fatores'!$D$2:$D$8,0)),INDEX('Cálculo Fatores'!$B$2:$B$7,MATCH('Análise do risco'!$G26,'Cálculo Fatores'!$A$2:$A$7,0))*INDEX('Cálculo Fatores'!$E$2:$E$8,MATCH('Análise do risco'!$G$5,'Cálculo Fatores'!$D$2:$D$8,0)),INDEX('Cálculo Fatores'!$B$2:$B$7,MATCH('Análise do risco'!$I26,'Cálculo Fatores'!$A$2:$A$7,0))*INDEX('Cálculo Fatores'!$E$2:$E$8,MATCH('Análise do risco'!$I$5,'Cálculo Fatores'!$D$2:$D$8,0)),INDEX('Cálculo Fatores'!$B$2:$B$7,MATCH('Análise do risco'!$J26,'Cálculo Fatores'!$A$2:$A$7,0))*INDEX('Cálculo Fatores'!$E$2:$E$8,MATCH('Análise do risco'!$J$5,'Cálculo Fatores'!$D$2:$D$8,0))),"N/A")</f>
        <v>5.0999999999999996</v>
      </c>
      <c r="S26" s="146">
        <f>IFERROR(SUM(INDEX('Cálculo Fatores'!$B$2:$B$7,MATCH('Análise do risco'!$K26,'Cálculo Fatores'!$A$2:$A$7,0))*'Cálculo Fatores'!$H$1,INDEX('Cálculo Fatores'!$B$2:$B$7,MATCH('Análise do risco'!$L26,'Cálculo Fatores'!$A$2:$A$7,0))*'Cálculo Fatores'!$H$2),"N/A")</f>
        <v>8</v>
      </c>
      <c r="T26" s="146">
        <v>0.6</v>
      </c>
      <c r="U26" s="146">
        <v>0.4</v>
      </c>
      <c r="V26" s="147">
        <f t="shared" si="2"/>
        <v>6.26</v>
      </c>
      <c r="W26" s="148">
        <f>IFERROR(SUM(INDEX('Cálculo Fatores'!$B$10:$B$14,MATCH('Análise do risco'!$M26,'Cálculo Fatores'!$A$10:$A$14,0))*INDEX('Cálculo Fatores'!$E$10:$E$16,MATCH('Análise do risco'!$M$5,'Cálculo Fatores'!$D$10:$D$16,0)),INDEX('Cálculo Fatores'!$B$10:$B$14,MATCH('Análise do risco'!$N26,'Cálculo Fatores'!$A$10:$A$14,0))*INDEX('Cálculo Fatores'!$E$10:$E$16,MATCH('Análise do risco'!$N$5,'Cálculo Fatores'!$D$10:$D$16,0)),INDEX('Cálculo Fatores'!$B$10:$B$14,MATCH('Análise do risco'!$O26,'Cálculo Fatores'!$A$10:$A$14,0))*INDEX('Cálculo Fatores'!$E$10:$E$16,MATCH('Análise do risco'!$O$5,'Cálculo Fatores'!$D$10:$D$16,0)),INDEX('Cálculo Fatores'!$B$10:$B$14,MATCH('Análise do risco'!$P26,'Cálculo Fatores'!$A$10:$A$14,0))*INDEX('Cálculo Fatores'!$E$10:$E$16,MATCH('Análise do risco'!$P$5,'Cálculo Fatores'!$D$10:$D$16,0)),INDEX('Cálculo Fatores'!$B$10:$B$14,MATCH('Análise do risco'!$Q26,'Cálculo Fatores'!$A$10:$A$14,0))*INDEX('Cálculo Fatores'!$E$10:$E$16,MATCH('Análise do risco'!$Q$5,'Cálculo Fatores'!$D$10:$D$16,0))),"N/A")</f>
        <v>0</v>
      </c>
      <c r="X26" s="149">
        <f t="shared" si="3"/>
        <v>6.26</v>
      </c>
      <c r="Y26" s="127" t="str">
        <f>IFERROR(IF(V26="N/A","N/A",IF(V26=Valores!$A$2,Valores!$B$2,IF(V26&lt;Valores!$A$3,Valores!$B$3,IF(V26&lt;Valores!$A$4,Valores!$B$4,IF(V26&lt;Valores!$A$5,Valores!$B$5,IF(V26&lt;Valores!$A$6,Valores!$B$6,IF(V26&lt;Valores!$A$7,Valores!$B$7,Valores!$B$8))))))),"N/A")</f>
        <v>Alto</v>
      </c>
      <c r="Z26" s="128" t="str">
        <f>IFERROR(IF(X26="N/A","N/A",IF(X26=Valores!$A$2,Valores!$B$2,IF(X26&lt;Valores!$A$3,Valores!$B$3,IF(X26&lt;Valores!$A$4,Valores!$B$4,IF(X26&lt;Valores!$A$5,Valores!$B$5,IF(X26&lt;Valores!$A$6,Valores!$B$6,IF(X26&lt;Valores!$A$7,Valores!$B$7,Valores!$B$8))))))),"N/A")</f>
        <v>Alto</v>
      </c>
    </row>
    <row r="27" spans="1:26" ht="27">
      <c r="A27" s="121" t="s">
        <v>166</v>
      </c>
      <c r="B27" s="129" t="s">
        <v>161</v>
      </c>
      <c r="C27" s="130" t="s">
        <v>199</v>
      </c>
      <c r="D27" s="131" t="s">
        <v>135</v>
      </c>
      <c r="E27" s="132" t="s">
        <v>156</v>
      </c>
      <c r="F27" s="126" t="s">
        <v>150</v>
      </c>
      <c r="G27" s="126" t="s">
        <v>150</v>
      </c>
      <c r="H27" s="126" t="s">
        <v>156</v>
      </c>
      <c r="I27" s="126" t="s">
        <v>150</v>
      </c>
      <c r="J27" s="126" t="s">
        <v>156</v>
      </c>
      <c r="K27" s="132" t="s">
        <v>156</v>
      </c>
      <c r="L27" s="132" t="s">
        <v>155</v>
      </c>
      <c r="M27" s="132" t="s">
        <v>196</v>
      </c>
      <c r="N27" s="126" t="s">
        <v>196</v>
      </c>
      <c r="O27" s="126" t="s">
        <v>198</v>
      </c>
      <c r="P27" s="126" t="s">
        <v>196</v>
      </c>
      <c r="Q27" s="126" t="s">
        <v>196</v>
      </c>
      <c r="R27" s="146">
        <f>IFERROR(SUM(INDEX('Cálculo Fatores'!$B$2:$B$7,MATCH('Análise do risco'!$E27,'Cálculo Fatores'!$A$2:$A$7,0))*INDEX('Cálculo Fatores'!$E$2:$E$8,MATCH('Análise do risco'!$E$5,'Cálculo Fatores'!$D$2:$D$8,0)),INDEX('Cálculo Fatores'!$B$2:$B$7,MATCH('Análise do risco'!$F27,'Cálculo Fatores'!$A$2:$A$7,0))*INDEX('Cálculo Fatores'!$E$2:$E$8,MATCH('Análise do risco'!$F$5,'Cálculo Fatores'!$D$2:$D$8,0)),INDEX('Cálculo Fatores'!$B$2:$B$7,MATCH('Análise do risco'!$G27,'Cálculo Fatores'!$A$2:$A$7,0))*INDEX('Cálculo Fatores'!$E$2:$E$8,MATCH('Análise do risco'!$G$5,'Cálculo Fatores'!$D$2:$D$8,0)),INDEX('Cálculo Fatores'!$B$2:$B$7,MATCH('Análise do risco'!$I27,'Cálculo Fatores'!$A$2:$A$7,0))*INDEX('Cálculo Fatores'!$E$2:$E$8,MATCH('Análise do risco'!$I$5,'Cálculo Fatores'!$D$2:$D$8,0)),INDEX('Cálculo Fatores'!$B$2:$B$7,MATCH('Análise do risco'!$J27,'Cálculo Fatores'!$A$2:$A$7,0))*INDEX('Cálculo Fatores'!$E$2:$E$8,MATCH('Análise do risco'!$J$5,'Cálculo Fatores'!$D$2:$D$8,0))),"N/A")</f>
        <v>5.0999999999999996</v>
      </c>
      <c r="S27" s="146">
        <f>IFERROR(SUM(INDEX('Cálculo Fatores'!$B$2:$B$7,MATCH('Análise do risco'!$K27,'Cálculo Fatores'!$A$2:$A$7,0))*'Cálculo Fatores'!$H$1,INDEX('Cálculo Fatores'!$B$2:$B$7,MATCH('Análise do risco'!$L27,'Cálculo Fatores'!$A$2:$A$7,0))*'Cálculo Fatores'!$H$2),"N/A")</f>
        <v>9.1999999999999993</v>
      </c>
      <c r="T27" s="146">
        <v>0.6</v>
      </c>
      <c r="U27" s="146">
        <v>0.4</v>
      </c>
      <c r="V27" s="147">
        <f t="shared" si="2"/>
        <v>6.7399999999999993</v>
      </c>
      <c r="W27" s="148">
        <f>IFERROR(SUM(INDEX('Cálculo Fatores'!$B$10:$B$14,MATCH('Análise do risco'!$M27,'Cálculo Fatores'!$A$10:$A$14,0))*INDEX('Cálculo Fatores'!$E$10:$E$16,MATCH('Análise do risco'!$M$5,'Cálculo Fatores'!$D$10:$D$16,0)),INDEX('Cálculo Fatores'!$B$10:$B$14,MATCH('Análise do risco'!$N27,'Cálculo Fatores'!$A$10:$A$14,0))*INDEX('Cálculo Fatores'!$E$10:$E$16,MATCH('Análise do risco'!$N$5,'Cálculo Fatores'!$D$10:$D$16,0)),INDEX('Cálculo Fatores'!$B$10:$B$14,MATCH('Análise do risco'!$O27,'Cálculo Fatores'!$A$10:$A$14,0))*INDEX('Cálculo Fatores'!$E$10:$E$16,MATCH('Análise do risco'!$O$5,'Cálculo Fatores'!$D$10:$D$16,0)),INDEX('Cálculo Fatores'!$B$10:$B$14,MATCH('Análise do risco'!$P27,'Cálculo Fatores'!$A$10:$A$14,0))*INDEX('Cálculo Fatores'!$E$10:$E$16,MATCH('Análise do risco'!$P$5,'Cálculo Fatores'!$D$10:$D$16,0)),INDEX('Cálculo Fatores'!$B$10:$B$14,MATCH('Análise do risco'!$Q27,'Cálculo Fatores'!$A$10:$A$14,0))*INDEX('Cálculo Fatores'!$E$10:$E$16,MATCH('Análise do risco'!$Q$5,'Cálculo Fatores'!$D$10:$D$16,0))),"N/A")</f>
        <v>0</v>
      </c>
      <c r="X27" s="149">
        <f t="shared" si="3"/>
        <v>6.7399999999999993</v>
      </c>
      <c r="Y27" s="127" t="str">
        <f>IFERROR(IF(V27="N/A","N/A",IF(V27=Valores!$A$2,Valores!$B$2,IF(V27&lt;Valores!$A$3,Valores!$B$3,IF(V27&lt;Valores!$A$4,Valores!$B$4,IF(V27&lt;Valores!$A$5,Valores!$B$5,IF(V27&lt;Valores!$A$6,Valores!$B$6,IF(V27&lt;Valores!$A$7,Valores!$B$7,Valores!$B$8))))))),"N/A")</f>
        <v>Alto</v>
      </c>
      <c r="Z27" s="128" t="str">
        <f>IFERROR(IF(X27="N/A","N/A",IF(X27=Valores!$A$2,Valores!$B$2,IF(X27&lt;Valores!$A$3,Valores!$B$3,IF(X27&lt;Valores!$A$4,Valores!$B$4,IF(X27&lt;Valores!$A$5,Valores!$B$5,IF(X27&lt;Valores!$A$6,Valores!$B$6,IF(X27&lt;Valores!$A$7,Valores!$B$7,Valores!$B$8))))))),"N/A")</f>
        <v>Alto</v>
      </c>
    </row>
    <row r="28" spans="1:26" ht="27">
      <c r="A28" s="121" t="s">
        <v>166</v>
      </c>
      <c r="B28" s="129" t="s">
        <v>161</v>
      </c>
      <c r="C28" s="130" t="s">
        <v>199</v>
      </c>
      <c r="D28" s="131" t="s">
        <v>138</v>
      </c>
      <c r="E28" s="132" t="s">
        <v>156</v>
      </c>
      <c r="F28" s="126" t="s">
        <v>150</v>
      </c>
      <c r="G28" s="126" t="s">
        <v>150</v>
      </c>
      <c r="H28" s="126" t="s">
        <v>156</v>
      </c>
      <c r="I28" s="126" t="s">
        <v>150</v>
      </c>
      <c r="J28" s="126" t="s">
        <v>156</v>
      </c>
      <c r="K28" s="132" t="s">
        <v>156</v>
      </c>
      <c r="L28" s="132" t="s">
        <v>155</v>
      </c>
      <c r="M28" s="132" t="s">
        <v>196</v>
      </c>
      <c r="N28" s="126" t="s">
        <v>196</v>
      </c>
      <c r="O28" s="126" t="s">
        <v>198</v>
      </c>
      <c r="P28" s="126" t="s">
        <v>196</v>
      </c>
      <c r="Q28" s="126" t="s">
        <v>196</v>
      </c>
      <c r="R28" s="146">
        <f>IFERROR(SUM(INDEX('Cálculo Fatores'!$B$2:$B$7,MATCH('Análise do risco'!$E28,'Cálculo Fatores'!$A$2:$A$7,0))*INDEX('Cálculo Fatores'!$E$2:$E$8,MATCH('Análise do risco'!$E$5,'Cálculo Fatores'!$D$2:$D$8,0)),INDEX('Cálculo Fatores'!$B$2:$B$7,MATCH('Análise do risco'!$F28,'Cálculo Fatores'!$A$2:$A$7,0))*INDEX('Cálculo Fatores'!$E$2:$E$8,MATCH('Análise do risco'!$F$5,'Cálculo Fatores'!$D$2:$D$8,0)),INDEX('Cálculo Fatores'!$B$2:$B$7,MATCH('Análise do risco'!$G28,'Cálculo Fatores'!$A$2:$A$7,0))*INDEX('Cálculo Fatores'!$E$2:$E$8,MATCH('Análise do risco'!$G$5,'Cálculo Fatores'!$D$2:$D$8,0)),INDEX('Cálculo Fatores'!$B$2:$B$7,MATCH('Análise do risco'!$I28,'Cálculo Fatores'!$A$2:$A$7,0))*INDEX('Cálculo Fatores'!$E$2:$E$8,MATCH('Análise do risco'!$I$5,'Cálculo Fatores'!$D$2:$D$8,0)),INDEX('Cálculo Fatores'!$B$2:$B$7,MATCH('Análise do risco'!$J28,'Cálculo Fatores'!$A$2:$A$7,0))*INDEX('Cálculo Fatores'!$E$2:$E$8,MATCH('Análise do risco'!$J$5,'Cálculo Fatores'!$D$2:$D$8,0))),"N/A")</f>
        <v>5.0999999999999996</v>
      </c>
      <c r="S28" s="146">
        <f>IFERROR(SUM(INDEX('Cálculo Fatores'!$B$2:$B$7,MATCH('Análise do risco'!$K28,'Cálculo Fatores'!$A$2:$A$7,0))*'Cálculo Fatores'!$H$1,INDEX('Cálculo Fatores'!$B$2:$B$7,MATCH('Análise do risco'!$L28,'Cálculo Fatores'!$A$2:$A$7,0))*'Cálculo Fatores'!$H$2),"N/A")</f>
        <v>9.1999999999999993</v>
      </c>
      <c r="T28" s="146">
        <v>0.6</v>
      </c>
      <c r="U28" s="146">
        <v>0.4</v>
      </c>
      <c r="V28" s="147">
        <f t="shared" si="2"/>
        <v>6.7399999999999993</v>
      </c>
      <c r="W28" s="148">
        <f>IFERROR(SUM(INDEX('Cálculo Fatores'!$B$10:$B$14,MATCH('Análise do risco'!$M28,'Cálculo Fatores'!$A$10:$A$14,0))*INDEX('Cálculo Fatores'!$E$10:$E$16,MATCH('Análise do risco'!$M$5,'Cálculo Fatores'!$D$10:$D$16,0)),INDEX('Cálculo Fatores'!$B$10:$B$14,MATCH('Análise do risco'!$N28,'Cálculo Fatores'!$A$10:$A$14,0))*INDEX('Cálculo Fatores'!$E$10:$E$16,MATCH('Análise do risco'!$N$5,'Cálculo Fatores'!$D$10:$D$16,0)),INDEX('Cálculo Fatores'!$B$10:$B$14,MATCH('Análise do risco'!$O28,'Cálculo Fatores'!$A$10:$A$14,0))*INDEX('Cálculo Fatores'!$E$10:$E$16,MATCH('Análise do risco'!$O$5,'Cálculo Fatores'!$D$10:$D$16,0)),INDEX('Cálculo Fatores'!$B$10:$B$14,MATCH('Análise do risco'!$P28,'Cálculo Fatores'!$A$10:$A$14,0))*INDEX('Cálculo Fatores'!$E$10:$E$16,MATCH('Análise do risco'!$P$5,'Cálculo Fatores'!$D$10:$D$16,0)),INDEX('Cálculo Fatores'!$B$10:$B$14,MATCH('Análise do risco'!$Q28,'Cálculo Fatores'!$A$10:$A$14,0))*INDEX('Cálculo Fatores'!$E$10:$E$16,MATCH('Análise do risco'!$Q$5,'Cálculo Fatores'!$D$10:$D$16,0))),"N/A")</f>
        <v>0</v>
      </c>
      <c r="X28" s="149">
        <f t="shared" si="3"/>
        <v>6.7399999999999993</v>
      </c>
      <c r="Y28" s="127" t="str">
        <f>IFERROR(IF(V28="N/A","N/A",IF(V28=Valores!$A$2,Valores!$B$2,IF(V28&lt;Valores!$A$3,Valores!$B$3,IF(V28&lt;Valores!$A$4,Valores!$B$4,IF(V28&lt;Valores!$A$5,Valores!$B$5,IF(V28&lt;Valores!$A$6,Valores!$B$6,IF(V28&lt;Valores!$A$7,Valores!$B$7,Valores!$B$8))))))),"N/A")</f>
        <v>Alto</v>
      </c>
      <c r="Z28" s="128" t="str">
        <f>IFERROR(IF(X28="N/A","N/A",IF(X28=Valores!$A$2,Valores!$B$2,IF(X28&lt;Valores!$A$3,Valores!$B$3,IF(X28&lt;Valores!$A$4,Valores!$B$4,IF(X28&lt;Valores!$A$5,Valores!$B$5,IF(X28&lt;Valores!$A$6,Valores!$B$6,IF(X28&lt;Valores!$A$7,Valores!$B$7,Valores!$B$8))))))),"N/A")</f>
        <v>Alto</v>
      </c>
    </row>
    <row r="29" spans="1:26" ht="27">
      <c r="A29" s="121" t="s">
        <v>166</v>
      </c>
      <c r="B29" s="129" t="s">
        <v>161</v>
      </c>
      <c r="C29" s="130" t="s">
        <v>199</v>
      </c>
      <c r="D29" s="131" t="s">
        <v>71</v>
      </c>
      <c r="E29" s="132" t="s">
        <v>156</v>
      </c>
      <c r="F29" s="126" t="s">
        <v>150</v>
      </c>
      <c r="G29" s="126" t="s">
        <v>150</v>
      </c>
      <c r="H29" s="126" t="s">
        <v>156</v>
      </c>
      <c r="I29" s="126" t="s">
        <v>150</v>
      </c>
      <c r="J29" s="126" t="s">
        <v>156</v>
      </c>
      <c r="K29" s="132" t="s">
        <v>156</v>
      </c>
      <c r="L29" s="132" t="s">
        <v>150</v>
      </c>
      <c r="M29" s="132" t="s">
        <v>196</v>
      </c>
      <c r="N29" s="126" t="s">
        <v>196</v>
      </c>
      <c r="O29" s="126" t="s">
        <v>198</v>
      </c>
      <c r="P29" s="126" t="s">
        <v>196</v>
      </c>
      <c r="Q29" s="126" t="s">
        <v>196</v>
      </c>
      <c r="R29" s="146">
        <f>IFERROR(SUM(INDEX('Cálculo Fatores'!$B$2:$B$7,MATCH('Análise do risco'!$E29,'Cálculo Fatores'!$A$2:$A$7,0))*INDEX('Cálculo Fatores'!$E$2:$E$8,MATCH('Análise do risco'!$E$5,'Cálculo Fatores'!$D$2:$D$8,0)),INDEX('Cálculo Fatores'!$B$2:$B$7,MATCH('Análise do risco'!$F29,'Cálculo Fatores'!$A$2:$A$7,0))*INDEX('Cálculo Fatores'!$E$2:$E$8,MATCH('Análise do risco'!$F$5,'Cálculo Fatores'!$D$2:$D$8,0)),INDEX('Cálculo Fatores'!$B$2:$B$7,MATCH('Análise do risco'!$G29,'Cálculo Fatores'!$A$2:$A$7,0))*INDEX('Cálculo Fatores'!$E$2:$E$8,MATCH('Análise do risco'!$G$5,'Cálculo Fatores'!$D$2:$D$8,0)),INDEX('Cálculo Fatores'!$B$2:$B$7,MATCH('Análise do risco'!$I29,'Cálculo Fatores'!$A$2:$A$7,0))*INDEX('Cálculo Fatores'!$E$2:$E$8,MATCH('Análise do risco'!$I$5,'Cálculo Fatores'!$D$2:$D$8,0)),INDEX('Cálculo Fatores'!$B$2:$B$7,MATCH('Análise do risco'!$J29,'Cálculo Fatores'!$A$2:$A$7,0))*INDEX('Cálculo Fatores'!$E$2:$E$8,MATCH('Análise do risco'!$J$5,'Cálculo Fatores'!$D$2:$D$8,0))),"N/A")</f>
        <v>5.0999999999999996</v>
      </c>
      <c r="S29" s="146">
        <f>IFERROR(SUM(INDEX('Cálculo Fatores'!$B$2:$B$7,MATCH('Análise do risco'!$K29,'Cálculo Fatores'!$A$2:$A$7,0))*'Cálculo Fatores'!$H$1,INDEX('Cálculo Fatores'!$B$2:$B$7,MATCH('Análise do risco'!$L29,'Cálculo Fatores'!$A$2:$A$7,0))*'Cálculo Fatores'!$H$2),"N/A")</f>
        <v>6.8</v>
      </c>
      <c r="T29" s="146">
        <v>0.6</v>
      </c>
      <c r="U29" s="146">
        <v>0.4</v>
      </c>
      <c r="V29" s="147">
        <f t="shared" si="2"/>
        <v>5.7799999999999994</v>
      </c>
      <c r="W29" s="148">
        <f>IFERROR(SUM(INDEX('Cálculo Fatores'!$B$10:$B$14,MATCH('Análise do risco'!$M29,'Cálculo Fatores'!$A$10:$A$14,0))*INDEX('Cálculo Fatores'!$E$10:$E$16,MATCH('Análise do risco'!$M$5,'Cálculo Fatores'!$D$10:$D$16,0)),INDEX('Cálculo Fatores'!$B$10:$B$14,MATCH('Análise do risco'!$N29,'Cálculo Fatores'!$A$10:$A$14,0))*INDEX('Cálculo Fatores'!$E$10:$E$16,MATCH('Análise do risco'!$N$5,'Cálculo Fatores'!$D$10:$D$16,0)),INDEX('Cálculo Fatores'!$B$10:$B$14,MATCH('Análise do risco'!$O29,'Cálculo Fatores'!$A$10:$A$14,0))*INDEX('Cálculo Fatores'!$E$10:$E$16,MATCH('Análise do risco'!$O$5,'Cálculo Fatores'!$D$10:$D$16,0)),INDEX('Cálculo Fatores'!$B$10:$B$14,MATCH('Análise do risco'!$P29,'Cálculo Fatores'!$A$10:$A$14,0))*INDEX('Cálculo Fatores'!$E$10:$E$16,MATCH('Análise do risco'!$P$5,'Cálculo Fatores'!$D$10:$D$16,0)),INDEX('Cálculo Fatores'!$B$10:$B$14,MATCH('Análise do risco'!$Q29,'Cálculo Fatores'!$A$10:$A$14,0))*INDEX('Cálculo Fatores'!$E$10:$E$16,MATCH('Análise do risco'!$Q$5,'Cálculo Fatores'!$D$10:$D$16,0))),"N/A")</f>
        <v>0</v>
      </c>
      <c r="X29" s="149">
        <f t="shared" si="3"/>
        <v>5.7799999999999994</v>
      </c>
      <c r="Y29" s="127" t="str">
        <f>IFERROR(IF(V29="N/A","N/A",IF(V29=Valores!$A$2,Valores!$B$2,IF(V29&lt;Valores!$A$3,Valores!$B$3,IF(V29&lt;Valores!$A$4,Valores!$B$4,IF(V29&lt;Valores!$A$5,Valores!$B$5,IF(V29&lt;Valores!$A$6,Valores!$B$6,IF(V29&lt;Valores!$A$7,Valores!$B$7,Valores!$B$8))))))),"N/A")</f>
        <v>Médio</v>
      </c>
      <c r="Z29" s="128" t="str">
        <f>IFERROR(IF(X29="N/A","N/A",IF(X29=Valores!$A$2,Valores!$B$2,IF(X29&lt;Valores!$A$3,Valores!$B$3,IF(X29&lt;Valores!$A$4,Valores!$B$4,IF(X29&lt;Valores!$A$5,Valores!$B$5,IF(X29&lt;Valores!$A$6,Valores!$B$6,IF(X29&lt;Valores!$A$7,Valores!$B$7,Valores!$B$8))))))),"N/A")</f>
        <v>Médio</v>
      </c>
    </row>
    <row r="30" spans="1:26" ht="27">
      <c r="A30" s="121" t="s">
        <v>166</v>
      </c>
      <c r="B30" s="129" t="s">
        <v>161</v>
      </c>
      <c r="C30" s="130" t="s">
        <v>199</v>
      </c>
      <c r="D30" s="131" t="s">
        <v>73</v>
      </c>
      <c r="E30" s="132" t="s">
        <v>156</v>
      </c>
      <c r="F30" s="126" t="s">
        <v>150</v>
      </c>
      <c r="G30" s="126" t="s">
        <v>150</v>
      </c>
      <c r="H30" s="126" t="s">
        <v>156</v>
      </c>
      <c r="I30" s="126" t="s">
        <v>150</v>
      </c>
      <c r="J30" s="126" t="s">
        <v>156</v>
      </c>
      <c r="K30" s="132" t="s">
        <v>156</v>
      </c>
      <c r="L30" s="132" t="s">
        <v>150</v>
      </c>
      <c r="M30" s="132" t="s">
        <v>196</v>
      </c>
      <c r="N30" s="126" t="s">
        <v>196</v>
      </c>
      <c r="O30" s="126" t="s">
        <v>198</v>
      </c>
      <c r="P30" s="126" t="s">
        <v>196</v>
      </c>
      <c r="Q30" s="126" t="s">
        <v>196</v>
      </c>
      <c r="R30" s="146">
        <f>IFERROR(SUM(INDEX('Cálculo Fatores'!$B$2:$B$7,MATCH('Análise do risco'!$E30,'Cálculo Fatores'!$A$2:$A$7,0))*INDEX('Cálculo Fatores'!$E$2:$E$8,MATCH('Análise do risco'!$E$5,'Cálculo Fatores'!$D$2:$D$8,0)),INDEX('Cálculo Fatores'!$B$2:$B$7,MATCH('Análise do risco'!$F30,'Cálculo Fatores'!$A$2:$A$7,0))*INDEX('Cálculo Fatores'!$E$2:$E$8,MATCH('Análise do risco'!$F$5,'Cálculo Fatores'!$D$2:$D$8,0)),INDEX('Cálculo Fatores'!$B$2:$B$7,MATCH('Análise do risco'!$G30,'Cálculo Fatores'!$A$2:$A$7,0))*INDEX('Cálculo Fatores'!$E$2:$E$8,MATCH('Análise do risco'!$G$5,'Cálculo Fatores'!$D$2:$D$8,0)),INDEX('Cálculo Fatores'!$B$2:$B$7,MATCH('Análise do risco'!$I30,'Cálculo Fatores'!$A$2:$A$7,0))*INDEX('Cálculo Fatores'!$E$2:$E$8,MATCH('Análise do risco'!$I$5,'Cálculo Fatores'!$D$2:$D$8,0)),INDEX('Cálculo Fatores'!$B$2:$B$7,MATCH('Análise do risco'!$J30,'Cálculo Fatores'!$A$2:$A$7,0))*INDEX('Cálculo Fatores'!$E$2:$E$8,MATCH('Análise do risco'!$J$5,'Cálculo Fatores'!$D$2:$D$8,0))),"N/A")</f>
        <v>5.0999999999999996</v>
      </c>
      <c r="S30" s="146">
        <f>IFERROR(SUM(INDEX('Cálculo Fatores'!$B$2:$B$7,MATCH('Análise do risco'!$K30,'Cálculo Fatores'!$A$2:$A$7,0))*'Cálculo Fatores'!$H$1,INDEX('Cálculo Fatores'!$B$2:$B$7,MATCH('Análise do risco'!$L30,'Cálculo Fatores'!$A$2:$A$7,0))*'Cálculo Fatores'!$H$2),"N/A")</f>
        <v>6.8</v>
      </c>
      <c r="T30" s="146">
        <v>0.6</v>
      </c>
      <c r="U30" s="146">
        <v>0.4</v>
      </c>
      <c r="V30" s="147">
        <f t="shared" si="2"/>
        <v>5.7799999999999994</v>
      </c>
      <c r="W30" s="148">
        <f>IFERROR(SUM(INDEX('Cálculo Fatores'!$B$10:$B$14,MATCH('Análise do risco'!$M30,'Cálculo Fatores'!$A$10:$A$14,0))*INDEX('Cálculo Fatores'!$E$10:$E$16,MATCH('Análise do risco'!$M$5,'Cálculo Fatores'!$D$10:$D$16,0)),INDEX('Cálculo Fatores'!$B$10:$B$14,MATCH('Análise do risco'!$N30,'Cálculo Fatores'!$A$10:$A$14,0))*INDEX('Cálculo Fatores'!$E$10:$E$16,MATCH('Análise do risco'!$N$5,'Cálculo Fatores'!$D$10:$D$16,0)),INDEX('Cálculo Fatores'!$B$10:$B$14,MATCH('Análise do risco'!$O30,'Cálculo Fatores'!$A$10:$A$14,0))*INDEX('Cálculo Fatores'!$E$10:$E$16,MATCH('Análise do risco'!$O$5,'Cálculo Fatores'!$D$10:$D$16,0)),INDEX('Cálculo Fatores'!$B$10:$B$14,MATCH('Análise do risco'!$P30,'Cálculo Fatores'!$A$10:$A$14,0))*INDEX('Cálculo Fatores'!$E$10:$E$16,MATCH('Análise do risco'!$P$5,'Cálculo Fatores'!$D$10:$D$16,0)),INDEX('Cálculo Fatores'!$B$10:$B$14,MATCH('Análise do risco'!$Q30,'Cálculo Fatores'!$A$10:$A$14,0))*INDEX('Cálculo Fatores'!$E$10:$E$16,MATCH('Análise do risco'!$Q$5,'Cálculo Fatores'!$D$10:$D$16,0))),"N/A")</f>
        <v>0</v>
      </c>
      <c r="X30" s="149">
        <f t="shared" si="3"/>
        <v>5.7799999999999994</v>
      </c>
      <c r="Y30" s="127" t="str">
        <f>IFERROR(IF(V30="N/A","N/A",IF(V30=Valores!$A$2,Valores!$B$2,IF(V30&lt;Valores!$A$3,Valores!$B$3,IF(V30&lt;Valores!$A$4,Valores!$B$4,IF(V30&lt;Valores!$A$5,Valores!$B$5,IF(V30&lt;Valores!$A$6,Valores!$B$6,IF(V30&lt;Valores!$A$7,Valores!$B$7,Valores!$B$8))))))),"N/A")</f>
        <v>Médio</v>
      </c>
      <c r="Z30" s="128" t="str">
        <f>IFERROR(IF(X30="N/A","N/A",IF(X30=Valores!$A$2,Valores!$B$2,IF(X30&lt;Valores!$A$3,Valores!$B$3,IF(X30&lt;Valores!$A$4,Valores!$B$4,IF(X30&lt;Valores!$A$5,Valores!$B$5,IF(X30&lt;Valores!$A$6,Valores!$B$6,IF(X30&lt;Valores!$A$7,Valores!$B$7,Valores!$B$8))))))),"N/A")</f>
        <v>Médio</v>
      </c>
    </row>
    <row r="31" spans="1:26" ht="27">
      <c r="A31" s="121" t="s">
        <v>166</v>
      </c>
      <c r="B31" s="129" t="s">
        <v>161</v>
      </c>
      <c r="C31" s="130" t="s">
        <v>199</v>
      </c>
      <c r="D31" s="131" t="s">
        <v>75</v>
      </c>
      <c r="E31" s="132" t="s">
        <v>156</v>
      </c>
      <c r="F31" s="126" t="s">
        <v>150</v>
      </c>
      <c r="G31" s="126" t="s">
        <v>150</v>
      </c>
      <c r="H31" s="126" t="s">
        <v>156</v>
      </c>
      <c r="I31" s="126" t="s">
        <v>150</v>
      </c>
      <c r="J31" s="126" t="s">
        <v>156</v>
      </c>
      <c r="K31" s="132" t="s">
        <v>156</v>
      </c>
      <c r="L31" s="132" t="s">
        <v>150</v>
      </c>
      <c r="M31" s="132" t="s">
        <v>196</v>
      </c>
      <c r="N31" s="126" t="s">
        <v>196</v>
      </c>
      <c r="O31" s="126" t="s">
        <v>198</v>
      </c>
      <c r="P31" s="126" t="s">
        <v>196</v>
      </c>
      <c r="Q31" s="126" t="s">
        <v>196</v>
      </c>
      <c r="R31" s="146">
        <f>IFERROR(SUM(INDEX('Cálculo Fatores'!$B$2:$B$7,MATCH('Análise do risco'!$E31,'Cálculo Fatores'!$A$2:$A$7,0))*INDEX('Cálculo Fatores'!$E$2:$E$8,MATCH('Análise do risco'!$E$5,'Cálculo Fatores'!$D$2:$D$8,0)),INDEX('Cálculo Fatores'!$B$2:$B$7,MATCH('Análise do risco'!$F31,'Cálculo Fatores'!$A$2:$A$7,0))*INDEX('Cálculo Fatores'!$E$2:$E$8,MATCH('Análise do risco'!$F$5,'Cálculo Fatores'!$D$2:$D$8,0)),INDEX('Cálculo Fatores'!$B$2:$B$7,MATCH('Análise do risco'!$G31,'Cálculo Fatores'!$A$2:$A$7,0))*INDEX('Cálculo Fatores'!$E$2:$E$8,MATCH('Análise do risco'!$G$5,'Cálculo Fatores'!$D$2:$D$8,0)),INDEX('Cálculo Fatores'!$B$2:$B$7,MATCH('Análise do risco'!$I31,'Cálculo Fatores'!$A$2:$A$7,0))*INDEX('Cálculo Fatores'!$E$2:$E$8,MATCH('Análise do risco'!$I$5,'Cálculo Fatores'!$D$2:$D$8,0)),INDEX('Cálculo Fatores'!$B$2:$B$7,MATCH('Análise do risco'!$J31,'Cálculo Fatores'!$A$2:$A$7,0))*INDEX('Cálculo Fatores'!$E$2:$E$8,MATCH('Análise do risco'!$J$5,'Cálculo Fatores'!$D$2:$D$8,0))),"N/A")</f>
        <v>5.0999999999999996</v>
      </c>
      <c r="S31" s="146">
        <f>IFERROR(SUM(INDEX('Cálculo Fatores'!$B$2:$B$7,MATCH('Análise do risco'!$K31,'Cálculo Fatores'!$A$2:$A$7,0))*'Cálculo Fatores'!$H$1,INDEX('Cálculo Fatores'!$B$2:$B$7,MATCH('Análise do risco'!$L31,'Cálculo Fatores'!$A$2:$A$7,0))*'Cálculo Fatores'!$H$2),"N/A")</f>
        <v>6.8</v>
      </c>
      <c r="T31" s="146">
        <v>0.6</v>
      </c>
      <c r="U31" s="146">
        <v>0.4</v>
      </c>
      <c r="V31" s="147">
        <f t="shared" si="2"/>
        <v>5.7799999999999994</v>
      </c>
      <c r="W31" s="148">
        <f>IFERROR(SUM(INDEX('Cálculo Fatores'!$B$10:$B$14,MATCH('Análise do risco'!$M31,'Cálculo Fatores'!$A$10:$A$14,0))*INDEX('Cálculo Fatores'!$E$10:$E$16,MATCH('Análise do risco'!$M$5,'Cálculo Fatores'!$D$10:$D$16,0)),INDEX('Cálculo Fatores'!$B$10:$B$14,MATCH('Análise do risco'!$N31,'Cálculo Fatores'!$A$10:$A$14,0))*INDEX('Cálculo Fatores'!$E$10:$E$16,MATCH('Análise do risco'!$N$5,'Cálculo Fatores'!$D$10:$D$16,0)),INDEX('Cálculo Fatores'!$B$10:$B$14,MATCH('Análise do risco'!$O31,'Cálculo Fatores'!$A$10:$A$14,0))*INDEX('Cálculo Fatores'!$E$10:$E$16,MATCH('Análise do risco'!$O$5,'Cálculo Fatores'!$D$10:$D$16,0)),INDEX('Cálculo Fatores'!$B$10:$B$14,MATCH('Análise do risco'!$P31,'Cálculo Fatores'!$A$10:$A$14,0))*INDEX('Cálculo Fatores'!$E$10:$E$16,MATCH('Análise do risco'!$P$5,'Cálculo Fatores'!$D$10:$D$16,0)),INDEX('Cálculo Fatores'!$B$10:$B$14,MATCH('Análise do risco'!$Q31,'Cálculo Fatores'!$A$10:$A$14,0))*INDEX('Cálculo Fatores'!$E$10:$E$16,MATCH('Análise do risco'!$Q$5,'Cálculo Fatores'!$D$10:$D$16,0))),"N/A")</f>
        <v>0</v>
      </c>
      <c r="X31" s="149">
        <f t="shared" si="3"/>
        <v>5.7799999999999994</v>
      </c>
      <c r="Y31" s="127" t="str">
        <f>IFERROR(IF(V31="N/A","N/A",IF(V31=Valores!$A$2,Valores!$B$2,IF(V31&lt;Valores!$A$3,Valores!$B$3,IF(V31&lt;Valores!$A$4,Valores!$B$4,IF(V31&lt;Valores!$A$5,Valores!$B$5,IF(V31&lt;Valores!$A$6,Valores!$B$6,IF(V31&lt;Valores!$A$7,Valores!$B$7,Valores!$B$8))))))),"N/A")</f>
        <v>Médio</v>
      </c>
      <c r="Z31" s="128" t="str">
        <f>IFERROR(IF(X31="N/A","N/A",IF(X31=Valores!$A$2,Valores!$B$2,IF(X31&lt;Valores!$A$3,Valores!$B$3,IF(X31&lt;Valores!$A$4,Valores!$B$4,IF(X31&lt;Valores!$A$5,Valores!$B$5,IF(X31&lt;Valores!$A$6,Valores!$B$6,IF(X31&lt;Valores!$A$7,Valores!$B$7,Valores!$B$8))))))),"N/A")</f>
        <v>Médio</v>
      </c>
    </row>
    <row r="32" spans="1:26" ht="27">
      <c r="A32" s="121" t="s">
        <v>166</v>
      </c>
      <c r="B32" s="133" t="s">
        <v>162</v>
      </c>
      <c r="C32" s="134" t="s">
        <v>200</v>
      </c>
      <c r="D32" s="135" t="s">
        <v>122</v>
      </c>
      <c r="E32" s="125" t="s">
        <v>156</v>
      </c>
      <c r="F32" s="125" t="s">
        <v>150</v>
      </c>
      <c r="G32" s="125" t="s">
        <v>150</v>
      </c>
      <c r="H32" s="125" t="s">
        <v>156</v>
      </c>
      <c r="I32" s="125" t="s">
        <v>150</v>
      </c>
      <c r="J32" s="125" t="s">
        <v>156</v>
      </c>
      <c r="K32" s="125" t="s">
        <v>156</v>
      </c>
      <c r="L32" s="125" t="s">
        <v>156</v>
      </c>
      <c r="M32" s="125" t="s">
        <v>196</v>
      </c>
      <c r="N32" s="125" t="s">
        <v>196</v>
      </c>
      <c r="O32" s="125" t="s">
        <v>198</v>
      </c>
      <c r="P32" s="125" t="s">
        <v>196</v>
      </c>
      <c r="Q32" s="125" t="s">
        <v>196</v>
      </c>
      <c r="R32" s="146">
        <f>IFERROR(SUM(INDEX('Cálculo Fatores'!$B$2:$B$7,MATCH('Análise do risco'!$E32,'Cálculo Fatores'!$A$2:$A$7,0))*INDEX('Cálculo Fatores'!$E$2:$E$8,MATCH('Análise do risco'!$E$5,'Cálculo Fatores'!$D$2:$D$8,0)),INDEX('Cálculo Fatores'!$B$2:$B$7,MATCH('Análise do risco'!$F32,'Cálculo Fatores'!$A$2:$A$7,0))*INDEX('Cálculo Fatores'!$E$2:$E$8,MATCH('Análise do risco'!$F$5,'Cálculo Fatores'!$D$2:$D$8,0)),INDEX('Cálculo Fatores'!$B$2:$B$7,MATCH('Análise do risco'!$G32,'Cálculo Fatores'!$A$2:$A$7,0))*INDEX('Cálculo Fatores'!$E$2:$E$8,MATCH('Análise do risco'!$G$5,'Cálculo Fatores'!$D$2:$D$8,0)),INDEX('Cálculo Fatores'!$B$2:$B$7,MATCH('Análise do risco'!$I32,'Cálculo Fatores'!$A$2:$A$7,0))*INDEX('Cálculo Fatores'!$E$2:$E$8,MATCH('Análise do risco'!$I$5,'Cálculo Fatores'!$D$2:$D$8,0)),INDEX('Cálculo Fatores'!$B$2:$B$7,MATCH('Análise do risco'!$J32,'Cálculo Fatores'!$A$2:$A$7,0))*INDEX('Cálculo Fatores'!$E$2:$E$8,MATCH('Análise do risco'!$J$5,'Cálculo Fatores'!$D$2:$D$8,0))),"N/A")</f>
        <v>5.0999999999999996</v>
      </c>
      <c r="S32" s="146">
        <f>IFERROR(SUM(INDEX('Cálculo Fatores'!$B$2:$B$7,MATCH('Análise do risco'!$K32,'Cálculo Fatores'!$A$2:$A$7,0))*'Cálculo Fatores'!$H$1,INDEX('Cálculo Fatores'!$B$2:$B$7,MATCH('Análise do risco'!$L32,'Cálculo Fatores'!$A$2:$A$7,0))*'Cálculo Fatores'!$H$2),"N/A")</f>
        <v>8</v>
      </c>
      <c r="T32" s="146">
        <v>0.6</v>
      </c>
      <c r="U32" s="146">
        <v>0.4</v>
      </c>
      <c r="V32" s="147">
        <f t="shared" si="2"/>
        <v>6.26</v>
      </c>
      <c r="W32" s="148">
        <f>IFERROR(SUM(INDEX('Cálculo Fatores'!$B$10:$B$14,MATCH('Análise do risco'!$M32,'Cálculo Fatores'!$A$10:$A$14,0))*INDEX('Cálculo Fatores'!$E$10:$E$16,MATCH('Análise do risco'!$M$5,'Cálculo Fatores'!$D$10:$D$16,0)),INDEX('Cálculo Fatores'!$B$10:$B$14,MATCH('Análise do risco'!$N32,'Cálculo Fatores'!$A$10:$A$14,0))*INDEX('Cálculo Fatores'!$E$10:$E$16,MATCH('Análise do risco'!$N$5,'Cálculo Fatores'!$D$10:$D$16,0)),INDEX('Cálculo Fatores'!$B$10:$B$14,MATCH('Análise do risco'!$O32,'Cálculo Fatores'!$A$10:$A$14,0))*INDEX('Cálculo Fatores'!$E$10:$E$16,MATCH('Análise do risco'!$O$5,'Cálculo Fatores'!$D$10:$D$16,0)),INDEX('Cálculo Fatores'!$B$10:$B$14,MATCH('Análise do risco'!$P32,'Cálculo Fatores'!$A$10:$A$14,0))*INDEX('Cálculo Fatores'!$E$10:$E$16,MATCH('Análise do risco'!$P$5,'Cálculo Fatores'!$D$10:$D$16,0)),INDEX('Cálculo Fatores'!$B$10:$B$14,MATCH('Análise do risco'!$Q32,'Cálculo Fatores'!$A$10:$A$14,0))*INDEX('Cálculo Fatores'!$E$10:$E$16,MATCH('Análise do risco'!$Q$5,'Cálculo Fatores'!$D$10:$D$16,0))),"N/A")</f>
        <v>0</v>
      </c>
      <c r="X32" s="149">
        <f t="shared" si="3"/>
        <v>6.26</v>
      </c>
      <c r="Y32" s="127" t="str">
        <f>IFERROR(IF(V32="N/A","N/A",IF(V32=Valores!$A$2,Valores!$B$2,IF(V32&lt;Valores!$A$3,Valores!$B$3,IF(V32&lt;Valores!$A$4,Valores!$B$4,IF(V32&lt;Valores!$A$5,Valores!$B$5,IF(V32&lt;Valores!$A$6,Valores!$B$6,IF(V32&lt;Valores!$A$7,Valores!$B$7,Valores!$B$8))))))),"N/A")</f>
        <v>Alto</v>
      </c>
      <c r="Z32" s="128" t="str">
        <f>IFERROR(IF(X32="N/A","N/A",IF(X32=Valores!$A$2,Valores!$B$2,IF(X32&lt;Valores!$A$3,Valores!$B$3,IF(X32&lt;Valores!$A$4,Valores!$B$4,IF(X32&lt;Valores!$A$5,Valores!$B$5,IF(X32&lt;Valores!$A$6,Valores!$B$6,IF(X32&lt;Valores!$A$7,Valores!$B$7,Valores!$B$8))))))),"N/A")</f>
        <v>Alto</v>
      </c>
    </row>
    <row r="33" spans="1:26" ht="27">
      <c r="A33" s="121" t="s">
        <v>166</v>
      </c>
      <c r="B33" s="133" t="s">
        <v>162</v>
      </c>
      <c r="C33" s="134" t="s">
        <v>200</v>
      </c>
      <c r="D33" s="135" t="s">
        <v>106</v>
      </c>
      <c r="E33" s="125" t="s">
        <v>156</v>
      </c>
      <c r="F33" s="125" t="s">
        <v>150</v>
      </c>
      <c r="G33" s="125" t="s">
        <v>150</v>
      </c>
      <c r="H33" s="125" t="s">
        <v>156</v>
      </c>
      <c r="I33" s="125" t="s">
        <v>150</v>
      </c>
      <c r="J33" s="125" t="s">
        <v>156</v>
      </c>
      <c r="K33" s="125" t="s">
        <v>156</v>
      </c>
      <c r="L33" s="125" t="s">
        <v>156</v>
      </c>
      <c r="M33" s="125" t="s">
        <v>196</v>
      </c>
      <c r="N33" s="125" t="s">
        <v>196</v>
      </c>
      <c r="O33" s="125" t="s">
        <v>198</v>
      </c>
      <c r="P33" s="125" t="s">
        <v>196</v>
      </c>
      <c r="Q33" s="125" t="s">
        <v>196</v>
      </c>
      <c r="R33" s="146">
        <f>IFERROR(SUM(INDEX('Cálculo Fatores'!$B$2:$B$7,MATCH('Análise do risco'!$E33,'Cálculo Fatores'!$A$2:$A$7,0))*INDEX('Cálculo Fatores'!$E$2:$E$8,MATCH('Análise do risco'!$E$5,'Cálculo Fatores'!$D$2:$D$8,0)),INDEX('Cálculo Fatores'!$B$2:$B$7,MATCH('Análise do risco'!$F33,'Cálculo Fatores'!$A$2:$A$7,0))*INDEX('Cálculo Fatores'!$E$2:$E$8,MATCH('Análise do risco'!$F$5,'Cálculo Fatores'!$D$2:$D$8,0)),INDEX('Cálculo Fatores'!$B$2:$B$7,MATCH('Análise do risco'!$G33,'Cálculo Fatores'!$A$2:$A$7,0))*INDEX('Cálculo Fatores'!$E$2:$E$8,MATCH('Análise do risco'!$G$5,'Cálculo Fatores'!$D$2:$D$8,0)),INDEX('Cálculo Fatores'!$B$2:$B$7,MATCH('Análise do risco'!$I33,'Cálculo Fatores'!$A$2:$A$7,0))*INDEX('Cálculo Fatores'!$E$2:$E$8,MATCH('Análise do risco'!$I$5,'Cálculo Fatores'!$D$2:$D$8,0)),INDEX('Cálculo Fatores'!$B$2:$B$7,MATCH('Análise do risco'!$J33,'Cálculo Fatores'!$A$2:$A$7,0))*INDEX('Cálculo Fatores'!$E$2:$E$8,MATCH('Análise do risco'!$J$5,'Cálculo Fatores'!$D$2:$D$8,0))),"N/A")</f>
        <v>5.0999999999999996</v>
      </c>
      <c r="S33" s="146">
        <f>IFERROR(SUM(INDEX('Cálculo Fatores'!$B$2:$B$7,MATCH('Análise do risco'!$K33,'Cálculo Fatores'!$A$2:$A$7,0))*'Cálculo Fatores'!$H$1,INDEX('Cálculo Fatores'!$B$2:$B$7,MATCH('Análise do risco'!$L33,'Cálculo Fatores'!$A$2:$A$7,0))*'Cálculo Fatores'!$H$2),"N/A")</f>
        <v>8</v>
      </c>
      <c r="T33" s="146">
        <v>0.6</v>
      </c>
      <c r="U33" s="146">
        <v>0.4</v>
      </c>
      <c r="V33" s="147">
        <f t="shared" si="2"/>
        <v>6.26</v>
      </c>
      <c r="W33" s="148">
        <f>IFERROR(SUM(INDEX('Cálculo Fatores'!$B$10:$B$14,MATCH('Análise do risco'!$M33,'Cálculo Fatores'!$A$10:$A$14,0))*INDEX('Cálculo Fatores'!$E$10:$E$16,MATCH('Análise do risco'!$M$5,'Cálculo Fatores'!$D$10:$D$16,0)),INDEX('Cálculo Fatores'!$B$10:$B$14,MATCH('Análise do risco'!$N33,'Cálculo Fatores'!$A$10:$A$14,0))*INDEX('Cálculo Fatores'!$E$10:$E$16,MATCH('Análise do risco'!$N$5,'Cálculo Fatores'!$D$10:$D$16,0)),INDEX('Cálculo Fatores'!$B$10:$B$14,MATCH('Análise do risco'!$O33,'Cálculo Fatores'!$A$10:$A$14,0))*INDEX('Cálculo Fatores'!$E$10:$E$16,MATCH('Análise do risco'!$O$5,'Cálculo Fatores'!$D$10:$D$16,0)),INDEX('Cálculo Fatores'!$B$10:$B$14,MATCH('Análise do risco'!$P33,'Cálculo Fatores'!$A$10:$A$14,0))*INDEX('Cálculo Fatores'!$E$10:$E$16,MATCH('Análise do risco'!$P$5,'Cálculo Fatores'!$D$10:$D$16,0)),INDEX('Cálculo Fatores'!$B$10:$B$14,MATCH('Análise do risco'!$Q33,'Cálculo Fatores'!$A$10:$A$14,0))*INDEX('Cálculo Fatores'!$E$10:$E$16,MATCH('Análise do risco'!$Q$5,'Cálculo Fatores'!$D$10:$D$16,0))),"N/A")</f>
        <v>0</v>
      </c>
      <c r="X33" s="149">
        <f t="shared" si="3"/>
        <v>6.26</v>
      </c>
      <c r="Y33" s="127" t="str">
        <f>IFERROR(IF(V33="N/A","N/A",IF(V33=Valores!$A$2,Valores!$B$2,IF(V33&lt;Valores!$A$3,Valores!$B$3,IF(V33&lt;Valores!$A$4,Valores!$B$4,IF(V33&lt;Valores!$A$5,Valores!$B$5,IF(V33&lt;Valores!$A$6,Valores!$B$6,IF(V33&lt;Valores!$A$7,Valores!$B$7,Valores!$B$8))))))),"N/A")</f>
        <v>Alto</v>
      </c>
      <c r="Z33" s="128" t="str">
        <f>IFERROR(IF(X33="N/A","N/A",IF(X33=Valores!$A$2,Valores!$B$2,IF(X33&lt;Valores!$A$3,Valores!$B$3,IF(X33&lt;Valores!$A$4,Valores!$B$4,IF(X33&lt;Valores!$A$5,Valores!$B$5,IF(X33&lt;Valores!$A$6,Valores!$B$6,IF(X33&lt;Valores!$A$7,Valores!$B$7,Valores!$B$8))))))),"N/A")</f>
        <v>Alto</v>
      </c>
    </row>
    <row r="34" spans="1:26" ht="27">
      <c r="A34" s="121" t="s">
        <v>166</v>
      </c>
      <c r="B34" s="133" t="s">
        <v>162</v>
      </c>
      <c r="C34" s="134" t="s">
        <v>200</v>
      </c>
      <c r="D34" s="135" t="s">
        <v>109</v>
      </c>
      <c r="E34" s="125" t="s">
        <v>156</v>
      </c>
      <c r="F34" s="125" t="s">
        <v>150</v>
      </c>
      <c r="G34" s="125" t="s">
        <v>150</v>
      </c>
      <c r="H34" s="125" t="s">
        <v>156</v>
      </c>
      <c r="I34" s="125" t="s">
        <v>150</v>
      </c>
      <c r="J34" s="125" t="s">
        <v>156</v>
      </c>
      <c r="K34" s="125" t="s">
        <v>156</v>
      </c>
      <c r="L34" s="125" t="s">
        <v>156</v>
      </c>
      <c r="M34" s="125" t="s">
        <v>196</v>
      </c>
      <c r="N34" s="125" t="s">
        <v>196</v>
      </c>
      <c r="O34" s="125" t="s">
        <v>198</v>
      </c>
      <c r="P34" s="125" t="s">
        <v>196</v>
      </c>
      <c r="Q34" s="125" t="s">
        <v>196</v>
      </c>
      <c r="R34" s="146">
        <f>IFERROR(SUM(INDEX('Cálculo Fatores'!$B$2:$B$7,MATCH('Análise do risco'!$E34,'Cálculo Fatores'!$A$2:$A$7,0))*INDEX('Cálculo Fatores'!$E$2:$E$8,MATCH('Análise do risco'!$E$5,'Cálculo Fatores'!$D$2:$D$8,0)),INDEX('Cálculo Fatores'!$B$2:$B$7,MATCH('Análise do risco'!$F34,'Cálculo Fatores'!$A$2:$A$7,0))*INDEX('Cálculo Fatores'!$E$2:$E$8,MATCH('Análise do risco'!$F$5,'Cálculo Fatores'!$D$2:$D$8,0)),INDEX('Cálculo Fatores'!$B$2:$B$7,MATCH('Análise do risco'!$G34,'Cálculo Fatores'!$A$2:$A$7,0))*INDEX('Cálculo Fatores'!$E$2:$E$8,MATCH('Análise do risco'!$G$5,'Cálculo Fatores'!$D$2:$D$8,0)),INDEX('Cálculo Fatores'!$B$2:$B$7,MATCH('Análise do risco'!$I34,'Cálculo Fatores'!$A$2:$A$7,0))*INDEX('Cálculo Fatores'!$E$2:$E$8,MATCH('Análise do risco'!$I$5,'Cálculo Fatores'!$D$2:$D$8,0)),INDEX('Cálculo Fatores'!$B$2:$B$7,MATCH('Análise do risco'!$J34,'Cálculo Fatores'!$A$2:$A$7,0))*INDEX('Cálculo Fatores'!$E$2:$E$8,MATCH('Análise do risco'!$J$5,'Cálculo Fatores'!$D$2:$D$8,0))),"N/A")</f>
        <v>5.0999999999999996</v>
      </c>
      <c r="S34" s="146">
        <f>IFERROR(SUM(INDEX('Cálculo Fatores'!$B$2:$B$7,MATCH('Análise do risco'!$K34,'Cálculo Fatores'!$A$2:$A$7,0))*'Cálculo Fatores'!$H$1,INDEX('Cálculo Fatores'!$B$2:$B$7,MATCH('Análise do risco'!$L34,'Cálculo Fatores'!$A$2:$A$7,0))*'Cálculo Fatores'!$H$2),"N/A")</f>
        <v>8</v>
      </c>
      <c r="T34" s="146">
        <v>0.6</v>
      </c>
      <c r="U34" s="146">
        <v>0.4</v>
      </c>
      <c r="V34" s="147">
        <f t="shared" si="2"/>
        <v>6.26</v>
      </c>
      <c r="W34" s="148">
        <f>IFERROR(SUM(INDEX('Cálculo Fatores'!$B$10:$B$14,MATCH('Análise do risco'!$M34,'Cálculo Fatores'!$A$10:$A$14,0))*INDEX('Cálculo Fatores'!$E$10:$E$16,MATCH('Análise do risco'!$M$5,'Cálculo Fatores'!$D$10:$D$16,0)),INDEX('Cálculo Fatores'!$B$10:$B$14,MATCH('Análise do risco'!$N34,'Cálculo Fatores'!$A$10:$A$14,0))*INDEX('Cálculo Fatores'!$E$10:$E$16,MATCH('Análise do risco'!$N$5,'Cálculo Fatores'!$D$10:$D$16,0)),INDEX('Cálculo Fatores'!$B$10:$B$14,MATCH('Análise do risco'!$O34,'Cálculo Fatores'!$A$10:$A$14,0))*INDEX('Cálculo Fatores'!$E$10:$E$16,MATCH('Análise do risco'!$O$5,'Cálculo Fatores'!$D$10:$D$16,0)),INDEX('Cálculo Fatores'!$B$10:$B$14,MATCH('Análise do risco'!$P34,'Cálculo Fatores'!$A$10:$A$14,0))*INDEX('Cálculo Fatores'!$E$10:$E$16,MATCH('Análise do risco'!$P$5,'Cálculo Fatores'!$D$10:$D$16,0)),INDEX('Cálculo Fatores'!$B$10:$B$14,MATCH('Análise do risco'!$Q34,'Cálculo Fatores'!$A$10:$A$14,0))*INDEX('Cálculo Fatores'!$E$10:$E$16,MATCH('Análise do risco'!$Q$5,'Cálculo Fatores'!$D$10:$D$16,0))),"N/A")</f>
        <v>0</v>
      </c>
      <c r="X34" s="149">
        <f t="shared" si="3"/>
        <v>6.26</v>
      </c>
      <c r="Y34" s="127" t="str">
        <f>IFERROR(IF(V34="N/A","N/A",IF(V34=Valores!$A$2,Valores!$B$2,IF(V34&lt;Valores!$A$3,Valores!$B$3,IF(V34&lt;Valores!$A$4,Valores!$B$4,IF(V34&lt;Valores!$A$5,Valores!$B$5,IF(V34&lt;Valores!$A$6,Valores!$B$6,IF(V34&lt;Valores!$A$7,Valores!$B$7,Valores!$B$8))))))),"N/A")</f>
        <v>Alto</v>
      </c>
      <c r="Z34" s="128" t="str">
        <f>IFERROR(IF(X34="N/A","N/A",IF(X34=Valores!$A$2,Valores!$B$2,IF(X34&lt;Valores!$A$3,Valores!$B$3,IF(X34&lt;Valores!$A$4,Valores!$B$4,IF(X34&lt;Valores!$A$5,Valores!$B$5,IF(X34&lt;Valores!$A$6,Valores!$B$6,IF(X34&lt;Valores!$A$7,Valores!$B$7,Valores!$B$8))))))),"N/A")</f>
        <v>Alto</v>
      </c>
    </row>
    <row r="35" spans="1:26" ht="27">
      <c r="A35" s="121" t="s">
        <v>166</v>
      </c>
      <c r="B35" s="133" t="s">
        <v>162</v>
      </c>
      <c r="C35" s="134" t="s">
        <v>200</v>
      </c>
      <c r="D35" s="135" t="s">
        <v>51</v>
      </c>
      <c r="E35" s="125" t="s">
        <v>156</v>
      </c>
      <c r="F35" s="125" t="s">
        <v>150</v>
      </c>
      <c r="G35" s="125" t="s">
        <v>150</v>
      </c>
      <c r="H35" s="125" t="s">
        <v>156</v>
      </c>
      <c r="I35" s="125" t="s">
        <v>150</v>
      </c>
      <c r="J35" s="125" t="s">
        <v>156</v>
      </c>
      <c r="K35" s="125" t="s">
        <v>156</v>
      </c>
      <c r="L35" s="125" t="s">
        <v>155</v>
      </c>
      <c r="M35" s="125" t="s">
        <v>196</v>
      </c>
      <c r="N35" s="125" t="s">
        <v>196</v>
      </c>
      <c r="O35" s="125" t="s">
        <v>198</v>
      </c>
      <c r="P35" s="125" t="s">
        <v>196</v>
      </c>
      <c r="Q35" s="125" t="s">
        <v>196</v>
      </c>
      <c r="R35" s="146">
        <f>IFERROR(SUM(INDEX('Cálculo Fatores'!$B$2:$B$7,MATCH('Análise do risco'!$E35,'Cálculo Fatores'!$A$2:$A$7,0))*INDEX('Cálculo Fatores'!$E$2:$E$8,MATCH('Análise do risco'!$E$5,'Cálculo Fatores'!$D$2:$D$8,0)),INDEX('Cálculo Fatores'!$B$2:$B$7,MATCH('Análise do risco'!$F35,'Cálculo Fatores'!$A$2:$A$7,0))*INDEX('Cálculo Fatores'!$E$2:$E$8,MATCH('Análise do risco'!$F$5,'Cálculo Fatores'!$D$2:$D$8,0)),INDEX('Cálculo Fatores'!$B$2:$B$7,MATCH('Análise do risco'!$G35,'Cálculo Fatores'!$A$2:$A$7,0))*INDEX('Cálculo Fatores'!$E$2:$E$8,MATCH('Análise do risco'!$G$5,'Cálculo Fatores'!$D$2:$D$8,0)),INDEX('Cálculo Fatores'!$B$2:$B$7,MATCH('Análise do risco'!$I35,'Cálculo Fatores'!$A$2:$A$7,0))*INDEX('Cálculo Fatores'!$E$2:$E$8,MATCH('Análise do risco'!$I$5,'Cálculo Fatores'!$D$2:$D$8,0)),INDEX('Cálculo Fatores'!$B$2:$B$7,MATCH('Análise do risco'!$J35,'Cálculo Fatores'!$A$2:$A$7,0))*INDEX('Cálculo Fatores'!$E$2:$E$8,MATCH('Análise do risco'!$J$5,'Cálculo Fatores'!$D$2:$D$8,0))),"N/A")</f>
        <v>5.0999999999999996</v>
      </c>
      <c r="S35" s="146">
        <f>IFERROR(SUM(INDEX('Cálculo Fatores'!$B$2:$B$7,MATCH('Análise do risco'!$K35,'Cálculo Fatores'!$A$2:$A$7,0))*'Cálculo Fatores'!$H$1,INDEX('Cálculo Fatores'!$B$2:$B$7,MATCH('Análise do risco'!$L35,'Cálculo Fatores'!$A$2:$A$7,0))*'Cálculo Fatores'!$H$2),"N/A")</f>
        <v>9.1999999999999993</v>
      </c>
      <c r="T35" s="146">
        <v>0.6</v>
      </c>
      <c r="U35" s="146">
        <v>0.4</v>
      </c>
      <c r="V35" s="147">
        <f t="shared" si="2"/>
        <v>6.7399999999999993</v>
      </c>
      <c r="W35" s="148">
        <f>IFERROR(SUM(INDEX('Cálculo Fatores'!$B$10:$B$14,MATCH('Análise do risco'!$M35,'Cálculo Fatores'!$A$10:$A$14,0))*INDEX('Cálculo Fatores'!$E$10:$E$16,MATCH('Análise do risco'!$M$5,'Cálculo Fatores'!$D$10:$D$16,0)),INDEX('Cálculo Fatores'!$B$10:$B$14,MATCH('Análise do risco'!$N35,'Cálculo Fatores'!$A$10:$A$14,0))*INDEX('Cálculo Fatores'!$E$10:$E$16,MATCH('Análise do risco'!$N$5,'Cálculo Fatores'!$D$10:$D$16,0)),INDEX('Cálculo Fatores'!$B$10:$B$14,MATCH('Análise do risco'!$O35,'Cálculo Fatores'!$A$10:$A$14,0))*INDEX('Cálculo Fatores'!$E$10:$E$16,MATCH('Análise do risco'!$O$5,'Cálculo Fatores'!$D$10:$D$16,0)),INDEX('Cálculo Fatores'!$B$10:$B$14,MATCH('Análise do risco'!$P35,'Cálculo Fatores'!$A$10:$A$14,0))*INDEX('Cálculo Fatores'!$E$10:$E$16,MATCH('Análise do risco'!$P$5,'Cálculo Fatores'!$D$10:$D$16,0)),INDEX('Cálculo Fatores'!$B$10:$B$14,MATCH('Análise do risco'!$Q35,'Cálculo Fatores'!$A$10:$A$14,0))*INDEX('Cálculo Fatores'!$E$10:$E$16,MATCH('Análise do risco'!$Q$5,'Cálculo Fatores'!$D$10:$D$16,0))),"N/A")</f>
        <v>0</v>
      </c>
      <c r="X35" s="149">
        <f t="shared" si="3"/>
        <v>6.7399999999999993</v>
      </c>
      <c r="Y35" s="127" t="str">
        <f>IFERROR(IF(V35="N/A","N/A",IF(V35=Valores!$A$2,Valores!$B$2,IF(V35&lt;Valores!$A$3,Valores!$B$3,IF(V35&lt;Valores!$A$4,Valores!$B$4,IF(V35&lt;Valores!$A$5,Valores!$B$5,IF(V35&lt;Valores!$A$6,Valores!$B$6,IF(V35&lt;Valores!$A$7,Valores!$B$7,Valores!$B$8))))))),"N/A")</f>
        <v>Alto</v>
      </c>
      <c r="Z35" s="128" t="str">
        <f>IFERROR(IF(X35="N/A","N/A",IF(X35=Valores!$A$2,Valores!$B$2,IF(X35&lt;Valores!$A$3,Valores!$B$3,IF(X35&lt;Valores!$A$4,Valores!$B$4,IF(X35&lt;Valores!$A$5,Valores!$B$5,IF(X35&lt;Valores!$A$6,Valores!$B$6,IF(X35&lt;Valores!$A$7,Valores!$B$7,Valores!$B$8))))))),"N/A")</f>
        <v>Alto</v>
      </c>
    </row>
    <row r="36" spans="1:26" ht="27">
      <c r="A36" s="121" t="s">
        <v>166</v>
      </c>
      <c r="B36" s="133" t="s">
        <v>162</v>
      </c>
      <c r="C36" s="134" t="s">
        <v>200</v>
      </c>
      <c r="D36" s="135" t="s">
        <v>53</v>
      </c>
      <c r="E36" s="125" t="s">
        <v>156</v>
      </c>
      <c r="F36" s="125" t="s">
        <v>150</v>
      </c>
      <c r="G36" s="125" t="s">
        <v>150</v>
      </c>
      <c r="H36" s="125" t="s">
        <v>156</v>
      </c>
      <c r="I36" s="125" t="s">
        <v>150</v>
      </c>
      <c r="J36" s="125" t="s">
        <v>197</v>
      </c>
      <c r="K36" s="125" t="s">
        <v>156</v>
      </c>
      <c r="L36" s="125" t="s">
        <v>155</v>
      </c>
      <c r="M36" s="125" t="s">
        <v>196</v>
      </c>
      <c r="N36" s="125" t="s">
        <v>196</v>
      </c>
      <c r="O36" s="125" t="s">
        <v>198</v>
      </c>
      <c r="P36" s="125" t="s">
        <v>196</v>
      </c>
      <c r="Q36" s="125" t="s">
        <v>196</v>
      </c>
      <c r="R36" s="146">
        <f>IFERROR(SUM(INDEX('Cálculo Fatores'!$B$2:$B$7,MATCH('Análise do risco'!$E36,'Cálculo Fatores'!$A$2:$A$7,0))*INDEX('Cálculo Fatores'!$E$2:$E$8,MATCH('Análise do risco'!$E$5,'Cálculo Fatores'!$D$2:$D$8,0)),INDEX('Cálculo Fatores'!$B$2:$B$7,MATCH('Análise do risco'!$F36,'Cálculo Fatores'!$A$2:$A$7,0))*INDEX('Cálculo Fatores'!$E$2:$E$8,MATCH('Análise do risco'!$F$5,'Cálculo Fatores'!$D$2:$D$8,0)),INDEX('Cálculo Fatores'!$B$2:$B$7,MATCH('Análise do risco'!$G36,'Cálculo Fatores'!$A$2:$A$7,0))*INDEX('Cálculo Fatores'!$E$2:$E$8,MATCH('Análise do risco'!$G$5,'Cálculo Fatores'!$D$2:$D$8,0)),INDEX('Cálculo Fatores'!$B$2:$B$7,MATCH('Análise do risco'!$I36,'Cálculo Fatores'!$A$2:$A$7,0))*INDEX('Cálculo Fatores'!$E$2:$E$8,MATCH('Análise do risco'!$I$5,'Cálculo Fatores'!$D$2:$D$8,0)),INDEX('Cálculo Fatores'!$B$2:$B$7,MATCH('Análise do risco'!$J36,'Cálculo Fatores'!$A$2:$A$7,0))*INDEX('Cálculo Fatores'!$E$2:$E$8,MATCH('Análise do risco'!$J$5,'Cálculo Fatores'!$D$2:$D$8,0))),"N/A")</f>
        <v>3.8999999999999995</v>
      </c>
      <c r="S36" s="146">
        <f>IFERROR(SUM(INDEX('Cálculo Fatores'!$B$2:$B$7,MATCH('Análise do risco'!$K36,'Cálculo Fatores'!$A$2:$A$7,0))*'Cálculo Fatores'!$H$1,INDEX('Cálculo Fatores'!$B$2:$B$7,MATCH('Análise do risco'!$L36,'Cálculo Fatores'!$A$2:$A$7,0))*'Cálculo Fatores'!$H$2),"N/A")</f>
        <v>9.1999999999999993</v>
      </c>
      <c r="T36" s="146">
        <v>0.6</v>
      </c>
      <c r="U36" s="146">
        <v>0.4</v>
      </c>
      <c r="V36" s="147">
        <f t="shared" si="2"/>
        <v>6.02</v>
      </c>
      <c r="W36" s="148">
        <f>IFERROR(SUM(INDEX('Cálculo Fatores'!$B$10:$B$14,MATCH('Análise do risco'!$M36,'Cálculo Fatores'!$A$10:$A$14,0))*INDEX('Cálculo Fatores'!$E$10:$E$16,MATCH('Análise do risco'!$M$5,'Cálculo Fatores'!$D$10:$D$16,0)),INDEX('Cálculo Fatores'!$B$10:$B$14,MATCH('Análise do risco'!$N36,'Cálculo Fatores'!$A$10:$A$14,0))*INDEX('Cálculo Fatores'!$E$10:$E$16,MATCH('Análise do risco'!$N$5,'Cálculo Fatores'!$D$10:$D$16,0)),INDEX('Cálculo Fatores'!$B$10:$B$14,MATCH('Análise do risco'!$O36,'Cálculo Fatores'!$A$10:$A$14,0))*INDEX('Cálculo Fatores'!$E$10:$E$16,MATCH('Análise do risco'!$O$5,'Cálculo Fatores'!$D$10:$D$16,0)),INDEX('Cálculo Fatores'!$B$10:$B$14,MATCH('Análise do risco'!$P36,'Cálculo Fatores'!$A$10:$A$14,0))*INDEX('Cálculo Fatores'!$E$10:$E$16,MATCH('Análise do risco'!$P$5,'Cálculo Fatores'!$D$10:$D$16,0)),INDEX('Cálculo Fatores'!$B$10:$B$14,MATCH('Análise do risco'!$Q36,'Cálculo Fatores'!$A$10:$A$14,0))*INDEX('Cálculo Fatores'!$E$10:$E$16,MATCH('Análise do risco'!$Q$5,'Cálculo Fatores'!$D$10:$D$16,0))),"N/A")</f>
        <v>0</v>
      </c>
      <c r="X36" s="149">
        <f t="shared" si="3"/>
        <v>6.02</v>
      </c>
      <c r="Y36" s="127" t="str">
        <f>IFERROR(IF(V36="N/A","N/A",IF(V36=Valores!$A$2,Valores!$B$2,IF(V36&lt;Valores!$A$3,Valores!$B$3,IF(V36&lt;Valores!$A$4,Valores!$B$4,IF(V36&lt;Valores!$A$5,Valores!$B$5,IF(V36&lt;Valores!$A$6,Valores!$B$6,IF(V36&lt;Valores!$A$7,Valores!$B$7,Valores!$B$8))))))),"N/A")</f>
        <v>Alto</v>
      </c>
      <c r="Z36" s="128" t="str">
        <f>IFERROR(IF(X36="N/A","N/A",IF(X36=Valores!$A$2,Valores!$B$2,IF(X36&lt;Valores!$A$3,Valores!$B$3,IF(X36&lt;Valores!$A$4,Valores!$B$4,IF(X36&lt;Valores!$A$5,Valores!$B$5,IF(X36&lt;Valores!$A$6,Valores!$B$6,IF(X36&lt;Valores!$A$7,Valores!$B$7,Valores!$B$8))))))),"N/A")</f>
        <v>Alto</v>
      </c>
    </row>
    <row r="37" spans="1:26" ht="27">
      <c r="A37" s="121" t="s">
        <v>166</v>
      </c>
      <c r="B37" s="133" t="s">
        <v>162</v>
      </c>
      <c r="C37" s="134" t="s">
        <v>200</v>
      </c>
      <c r="D37" s="135" t="s">
        <v>116</v>
      </c>
      <c r="E37" s="125" t="s">
        <v>156</v>
      </c>
      <c r="F37" s="125" t="s">
        <v>150</v>
      </c>
      <c r="G37" s="125" t="s">
        <v>150</v>
      </c>
      <c r="H37" s="125" t="s">
        <v>156</v>
      </c>
      <c r="I37" s="125" t="s">
        <v>150</v>
      </c>
      <c r="J37" s="125" t="s">
        <v>197</v>
      </c>
      <c r="K37" s="125" t="s">
        <v>156</v>
      </c>
      <c r="L37" s="125" t="s">
        <v>155</v>
      </c>
      <c r="M37" s="125" t="s">
        <v>196</v>
      </c>
      <c r="N37" s="125" t="s">
        <v>196</v>
      </c>
      <c r="O37" s="125" t="s">
        <v>198</v>
      </c>
      <c r="P37" s="125" t="s">
        <v>196</v>
      </c>
      <c r="Q37" s="125" t="s">
        <v>196</v>
      </c>
      <c r="R37" s="146">
        <f>IFERROR(SUM(INDEX('Cálculo Fatores'!$B$2:$B$7,MATCH('Análise do risco'!$E37,'Cálculo Fatores'!$A$2:$A$7,0))*INDEX('Cálculo Fatores'!$E$2:$E$8,MATCH('Análise do risco'!$E$5,'Cálculo Fatores'!$D$2:$D$8,0)),INDEX('Cálculo Fatores'!$B$2:$B$7,MATCH('Análise do risco'!$F37,'Cálculo Fatores'!$A$2:$A$7,0))*INDEX('Cálculo Fatores'!$E$2:$E$8,MATCH('Análise do risco'!$F$5,'Cálculo Fatores'!$D$2:$D$8,0)),INDEX('Cálculo Fatores'!$B$2:$B$7,MATCH('Análise do risco'!$G37,'Cálculo Fatores'!$A$2:$A$7,0))*INDEX('Cálculo Fatores'!$E$2:$E$8,MATCH('Análise do risco'!$G$5,'Cálculo Fatores'!$D$2:$D$8,0)),INDEX('Cálculo Fatores'!$B$2:$B$7,MATCH('Análise do risco'!$I37,'Cálculo Fatores'!$A$2:$A$7,0))*INDEX('Cálculo Fatores'!$E$2:$E$8,MATCH('Análise do risco'!$I$5,'Cálculo Fatores'!$D$2:$D$8,0)),INDEX('Cálculo Fatores'!$B$2:$B$7,MATCH('Análise do risco'!$J37,'Cálculo Fatores'!$A$2:$A$7,0))*INDEX('Cálculo Fatores'!$E$2:$E$8,MATCH('Análise do risco'!$J$5,'Cálculo Fatores'!$D$2:$D$8,0))),"N/A")</f>
        <v>3.8999999999999995</v>
      </c>
      <c r="S37" s="146">
        <f>IFERROR(SUM(INDEX('Cálculo Fatores'!$B$2:$B$7,MATCH('Análise do risco'!$K37,'Cálculo Fatores'!$A$2:$A$7,0))*'Cálculo Fatores'!$H$1,INDEX('Cálculo Fatores'!$B$2:$B$7,MATCH('Análise do risco'!$L37,'Cálculo Fatores'!$A$2:$A$7,0))*'Cálculo Fatores'!$H$2),"N/A")</f>
        <v>9.1999999999999993</v>
      </c>
      <c r="T37" s="146">
        <v>0.6</v>
      </c>
      <c r="U37" s="146">
        <v>0.4</v>
      </c>
      <c r="V37" s="147">
        <f t="shared" si="2"/>
        <v>6.02</v>
      </c>
      <c r="W37" s="148">
        <f>IFERROR(SUM(INDEX('Cálculo Fatores'!$B$10:$B$14,MATCH('Análise do risco'!$M37,'Cálculo Fatores'!$A$10:$A$14,0))*INDEX('Cálculo Fatores'!$E$10:$E$16,MATCH('Análise do risco'!$M$5,'Cálculo Fatores'!$D$10:$D$16,0)),INDEX('Cálculo Fatores'!$B$10:$B$14,MATCH('Análise do risco'!$N37,'Cálculo Fatores'!$A$10:$A$14,0))*INDEX('Cálculo Fatores'!$E$10:$E$16,MATCH('Análise do risco'!$N$5,'Cálculo Fatores'!$D$10:$D$16,0)),INDEX('Cálculo Fatores'!$B$10:$B$14,MATCH('Análise do risco'!$O37,'Cálculo Fatores'!$A$10:$A$14,0))*INDEX('Cálculo Fatores'!$E$10:$E$16,MATCH('Análise do risco'!$O$5,'Cálculo Fatores'!$D$10:$D$16,0)),INDEX('Cálculo Fatores'!$B$10:$B$14,MATCH('Análise do risco'!$P37,'Cálculo Fatores'!$A$10:$A$14,0))*INDEX('Cálculo Fatores'!$E$10:$E$16,MATCH('Análise do risco'!$P$5,'Cálculo Fatores'!$D$10:$D$16,0)),INDEX('Cálculo Fatores'!$B$10:$B$14,MATCH('Análise do risco'!$Q37,'Cálculo Fatores'!$A$10:$A$14,0))*INDEX('Cálculo Fatores'!$E$10:$E$16,MATCH('Análise do risco'!$Q$5,'Cálculo Fatores'!$D$10:$D$16,0))),"N/A")</f>
        <v>0</v>
      </c>
      <c r="X37" s="149">
        <f t="shared" si="3"/>
        <v>6.02</v>
      </c>
      <c r="Y37" s="127" t="str">
        <f>IFERROR(IF(V37="N/A","N/A",IF(V37=Valores!$A$2,Valores!$B$2,IF(V37&lt;Valores!$A$3,Valores!$B$3,IF(V37&lt;Valores!$A$4,Valores!$B$4,IF(V37&lt;Valores!$A$5,Valores!$B$5,IF(V37&lt;Valores!$A$6,Valores!$B$6,IF(V37&lt;Valores!$A$7,Valores!$B$7,Valores!$B$8))))))),"N/A")</f>
        <v>Alto</v>
      </c>
      <c r="Z37" s="128" t="str">
        <f>IFERROR(IF(X37="N/A","N/A",IF(X37=Valores!$A$2,Valores!$B$2,IF(X37&lt;Valores!$A$3,Valores!$B$3,IF(X37&lt;Valores!$A$4,Valores!$B$4,IF(X37&lt;Valores!$A$5,Valores!$B$5,IF(X37&lt;Valores!$A$6,Valores!$B$6,IF(X37&lt;Valores!$A$7,Valores!$B$7,Valores!$B$8))))))),"N/A")</f>
        <v>Alto</v>
      </c>
    </row>
    <row r="38" spans="1:26" ht="27">
      <c r="A38" s="121" t="s">
        <v>166</v>
      </c>
      <c r="B38" s="133" t="s">
        <v>162</v>
      </c>
      <c r="C38" s="134" t="s">
        <v>200</v>
      </c>
      <c r="D38" s="135" t="s">
        <v>119</v>
      </c>
      <c r="E38" s="125" t="s">
        <v>156</v>
      </c>
      <c r="F38" s="125" t="s">
        <v>150</v>
      </c>
      <c r="G38" s="125" t="s">
        <v>150</v>
      </c>
      <c r="H38" s="125" t="s">
        <v>156</v>
      </c>
      <c r="I38" s="125" t="s">
        <v>150</v>
      </c>
      <c r="J38" s="125" t="s">
        <v>197</v>
      </c>
      <c r="K38" s="125" t="s">
        <v>156</v>
      </c>
      <c r="L38" s="125" t="s">
        <v>150</v>
      </c>
      <c r="M38" s="125" t="s">
        <v>196</v>
      </c>
      <c r="N38" s="125" t="s">
        <v>196</v>
      </c>
      <c r="O38" s="125" t="s">
        <v>198</v>
      </c>
      <c r="P38" s="125" t="s">
        <v>196</v>
      </c>
      <c r="Q38" s="125" t="s">
        <v>196</v>
      </c>
      <c r="R38" s="146">
        <f>IFERROR(SUM(INDEX('Cálculo Fatores'!$B$2:$B$7,MATCH('Análise do risco'!$E38,'Cálculo Fatores'!$A$2:$A$7,0))*INDEX('Cálculo Fatores'!$E$2:$E$8,MATCH('Análise do risco'!$E$5,'Cálculo Fatores'!$D$2:$D$8,0)),INDEX('Cálculo Fatores'!$B$2:$B$7,MATCH('Análise do risco'!$F38,'Cálculo Fatores'!$A$2:$A$7,0))*INDEX('Cálculo Fatores'!$E$2:$E$8,MATCH('Análise do risco'!$F$5,'Cálculo Fatores'!$D$2:$D$8,0)),INDEX('Cálculo Fatores'!$B$2:$B$7,MATCH('Análise do risco'!$G38,'Cálculo Fatores'!$A$2:$A$7,0))*INDEX('Cálculo Fatores'!$E$2:$E$8,MATCH('Análise do risco'!$G$5,'Cálculo Fatores'!$D$2:$D$8,0)),INDEX('Cálculo Fatores'!$B$2:$B$7,MATCH('Análise do risco'!$I38,'Cálculo Fatores'!$A$2:$A$7,0))*INDEX('Cálculo Fatores'!$E$2:$E$8,MATCH('Análise do risco'!$I$5,'Cálculo Fatores'!$D$2:$D$8,0)),INDEX('Cálculo Fatores'!$B$2:$B$7,MATCH('Análise do risco'!$J38,'Cálculo Fatores'!$A$2:$A$7,0))*INDEX('Cálculo Fatores'!$E$2:$E$8,MATCH('Análise do risco'!$J$5,'Cálculo Fatores'!$D$2:$D$8,0))),"N/A")</f>
        <v>3.8999999999999995</v>
      </c>
      <c r="S38" s="146">
        <f>IFERROR(SUM(INDEX('Cálculo Fatores'!$B$2:$B$7,MATCH('Análise do risco'!$K38,'Cálculo Fatores'!$A$2:$A$7,0))*'Cálculo Fatores'!$H$1,INDEX('Cálculo Fatores'!$B$2:$B$7,MATCH('Análise do risco'!$L38,'Cálculo Fatores'!$A$2:$A$7,0))*'Cálculo Fatores'!$H$2),"N/A")</f>
        <v>6.8</v>
      </c>
      <c r="T38" s="146">
        <v>0.6</v>
      </c>
      <c r="U38" s="146">
        <v>0.4</v>
      </c>
      <c r="V38" s="147">
        <f t="shared" si="2"/>
        <v>5.0599999999999996</v>
      </c>
      <c r="W38" s="148">
        <f>IFERROR(SUM(INDEX('Cálculo Fatores'!$B$10:$B$14,MATCH('Análise do risco'!$M38,'Cálculo Fatores'!$A$10:$A$14,0))*INDEX('Cálculo Fatores'!$E$10:$E$16,MATCH('Análise do risco'!$M$5,'Cálculo Fatores'!$D$10:$D$16,0)),INDEX('Cálculo Fatores'!$B$10:$B$14,MATCH('Análise do risco'!$N38,'Cálculo Fatores'!$A$10:$A$14,0))*INDEX('Cálculo Fatores'!$E$10:$E$16,MATCH('Análise do risco'!$N$5,'Cálculo Fatores'!$D$10:$D$16,0)),INDEX('Cálculo Fatores'!$B$10:$B$14,MATCH('Análise do risco'!$O38,'Cálculo Fatores'!$A$10:$A$14,0))*INDEX('Cálculo Fatores'!$E$10:$E$16,MATCH('Análise do risco'!$O$5,'Cálculo Fatores'!$D$10:$D$16,0)),INDEX('Cálculo Fatores'!$B$10:$B$14,MATCH('Análise do risco'!$P38,'Cálculo Fatores'!$A$10:$A$14,0))*INDEX('Cálculo Fatores'!$E$10:$E$16,MATCH('Análise do risco'!$P$5,'Cálculo Fatores'!$D$10:$D$16,0)),INDEX('Cálculo Fatores'!$B$10:$B$14,MATCH('Análise do risco'!$Q38,'Cálculo Fatores'!$A$10:$A$14,0))*INDEX('Cálculo Fatores'!$E$10:$E$16,MATCH('Análise do risco'!$Q$5,'Cálculo Fatores'!$D$10:$D$16,0))),"N/A")</f>
        <v>0</v>
      </c>
      <c r="X38" s="149">
        <f t="shared" si="3"/>
        <v>5.0599999999999996</v>
      </c>
      <c r="Y38" s="127" t="str">
        <f>IFERROR(IF(V38="N/A","N/A",IF(V38=Valores!$A$2,Valores!$B$2,IF(V38&lt;Valores!$A$3,Valores!$B$3,IF(V38&lt;Valores!$A$4,Valores!$B$4,IF(V38&lt;Valores!$A$5,Valores!$B$5,IF(V38&lt;Valores!$A$6,Valores!$B$6,IF(V38&lt;Valores!$A$7,Valores!$B$7,Valores!$B$8))))))),"N/A")</f>
        <v>Médio</v>
      </c>
      <c r="Z38" s="128" t="str">
        <f>IFERROR(IF(X38="N/A","N/A",IF(X38=Valores!$A$2,Valores!$B$2,IF(X38&lt;Valores!$A$3,Valores!$B$3,IF(X38&lt;Valores!$A$4,Valores!$B$4,IF(X38&lt;Valores!$A$5,Valores!$B$5,IF(X38&lt;Valores!$A$6,Valores!$B$6,IF(X38&lt;Valores!$A$7,Valores!$B$7,Valores!$B$8))))))),"N/A")</f>
        <v>Médio</v>
      </c>
    </row>
    <row r="39" spans="1:26" ht="27">
      <c r="A39" s="121" t="s">
        <v>166</v>
      </c>
      <c r="B39" s="133" t="s">
        <v>162</v>
      </c>
      <c r="C39" s="134" t="s">
        <v>200</v>
      </c>
      <c r="D39" s="135" t="s">
        <v>165</v>
      </c>
      <c r="E39" s="125" t="s">
        <v>156</v>
      </c>
      <c r="F39" s="125" t="s">
        <v>150</v>
      </c>
      <c r="G39" s="125" t="s">
        <v>150</v>
      </c>
      <c r="H39" s="125" t="s">
        <v>156</v>
      </c>
      <c r="I39" s="125" t="s">
        <v>150</v>
      </c>
      <c r="J39" s="125" t="s">
        <v>156</v>
      </c>
      <c r="K39" s="125" t="s">
        <v>156</v>
      </c>
      <c r="L39" s="125" t="s">
        <v>156</v>
      </c>
      <c r="M39" s="125" t="s">
        <v>196</v>
      </c>
      <c r="N39" s="125" t="s">
        <v>196</v>
      </c>
      <c r="O39" s="125" t="s">
        <v>198</v>
      </c>
      <c r="P39" s="125" t="s">
        <v>196</v>
      </c>
      <c r="Q39" s="125" t="s">
        <v>196</v>
      </c>
      <c r="R39" s="146">
        <f>IFERROR(SUM(INDEX('Cálculo Fatores'!$B$2:$B$7,MATCH('Análise do risco'!$E39,'Cálculo Fatores'!$A$2:$A$7,0))*INDEX('Cálculo Fatores'!$E$2:$E$8,MATCH('Análise do risco'!$E$5,'Cálculo Fatores'!$D$2:$D$8,0)),INDEX('Cálculo Fatores'!$B$2:$B$7,MATCH('Análise do risco'!$F39,'Cálculo Fatores'!$A$2:$A$7,0))*INDEX('Cálculo Fatores'!$E$2:$E$8,MATCH('Análise do risco'!$F$5,'Cálculo Fatores'!$D$2:$D$8,0)),INDEX('Cálculo Fatores'!$B$2:$B$7,MATCH('Análise do risco'!$G39,'Cálculo Fatores'!$A$2:$A$7,0))*INDEX('Cálculo Fatores'!$E$2:$E$8,MATCH('Análise do risco'!$G$5,'Cálculo Fatores'!$D$2:$D$8,0)),INDEX('Cálculo Fatores'!$B$2:$B$7,MATCH('Análise do risco'!$I39,'Cálculo Fatores'!$A$2:$A$7,0))*INDEX('Cálculo Fatores'!$E$2:$E$8,MATCH('Análise do risco'!$I$5,'Cálculo Fatores'!$D$2:$D$8,0)),INDEX('Cálculo Fatores'!$B$2:$B$7,MATCH('Análise do risco'!$J39,'Cálculo Fatores'!$A$2:$A$7,0))*INDEX('Cálculo Fatores'!$E$2:$E$8,MATCH('Análise do risco'!$J$5,'Cálculo Fatores'!$D$2:$D$8,0))),"N/A")</f>
        <v>5.0999999999999996</v>
      </c>
      <c r="S39" s="146">
        <f>IFERROR(SUM(INDEX('Cálculo Fatores'!$B$2:$B$7,MATCH('Análise do risco'!$K39,'Cálculo Fatores'!$A$2:$A$7,0))*'Cálculo Fatores'!$H$1,INDEX('Cálculo Fatores'!$B$2:$B$7,MATCH('Análise do risco'!$L39,'Cálculo Fatores'!$A$2:$A$7,0))*'Cálculo Fatores'!$H$2),"N/A")</f>
        <v>8</v>
      </c>
      <c r="T39" s="146">
        <v>0.6</v>
      </c>
      <c r="U39" s="146">
        <v>0.4</v>
      </c>
      <c r="V39" s="147">
        <f t="shared" si="2"/>
        <v>6.26</v>
      </c>
      <c r="W39" s="148">
        <f>IFERROR(SUM(INDEX('Cálculo Fatores'!$B$10:$B$14,MATCH('Análise do risco'!$M39,'Cálculo Fatores'!$A$10:$A$14,0))*INDEX('Cálculo Fatores'!$E$10:$E$16,MATCH('Análise do risco'!$M$5,'Cálculo Fatores'!$D$10:$D$16,0)),INDEX('Cálculo Fatores'!$B$10:$B$14,MATCH('Análise do risco'!$N39,'Cálculo Fatores'!$A$10:$A$14,0))*INDEX('Cálculo Fatores'!$E$10:$E$16,MATCH('Análise do risco'!$N$5,'Cálculo Fatores'!$D$10:$D$16,0)),INDEX('Cálculo Fatores'!$B$10:$B$14,MATCH('Análise do risco'!$O39,'Cálculo Fatores'!$A$10:$A$14,0))*INDEX('Cálculo Fatores'!$E$10:$E$16,MATCH('Análise do risco'!$O$5,'Cálculo Fatores'!$D$10:$D$16,0)),INDEX('Cálculo Fatores'!$B$10:$B$14,MATCH('Análise do risco'!$P39,'Cálculo Fatores'!$A$10:$A$14,0))*INDEX('Cálculo Fatores'!$E$10:$E$16,MATCH('Análise do risco'!$P$5,'Cálculo Fatores'!$D$10:$D$16,0)),INDEX('Cálculo Fatores'!$B$10:$B$14,MATCH('Análise do risco'!$Q39,'Cálculo Fatores'!$A$10:$A$14,0))*INDEX('Cálculo Fatores'!$E$10:$E$16,MATCH('Análise do risco'!$Q$5,'Cálculo Fatores'!$D$10:$D$16,0))),"N/A")</f>
        <v>0</v>
      </c>
      <c r="X39" s="149">
        <f t="shared" si="3"/>
        <v>6.26</v>
      </c>
      <c r="Y39" s="127" t="str">
        <f>IFERROR(IF(V39="N/A","N/A",IF(V39=Valores!$A$2,Valores!$B$2,IF(V39&lt;Valores!$A$3,Valores!$B$3,IF(V39&lt;Valores!$A$4,Valores!$B$4,IF(V39&lt;Valores!$A$5,Valores!$B$5,IF(V39&lt;Valores!$A$6,Valores!$B$6,IF(V39&lt;Valores!$A$7,Valores!$B$7,Valores!$B$8))))))),"N/A")</f>
        <v>Alto</v>
      </c>
      <c r="Z39" s="128" t="str">
        <f>IFERROR(IF(X39="N/A","N/A",IF(X39=Valores!$A$2,Valores!$B$2,IF(X39&lt;Valores!$A$3,Valores!$B$3,IF(X39&lt;Valores!$A$4,Valores!$B$4,IF(X39&lt;Valores!$A$5,Valores!$B$5,IF(X39&lt;Valores!$A$6,Valores!$B$6,IF(X39&lt;Valores!$A$7,Valores!$B$7,Valores!$B$8))))))),"N/A")</f>
        <v>Alto</v>
      </c>
    </row>
    <row r="40" spans="1:26" ht="27">
      <c r="A40" s="121" t="s">
        <v>166</v>
      </c>
      <c r="B40" s="133" t="s">
        <v>162</v>
      </c>
      <c r="C40" s="134" t="s">
        <v>200</v>
      </c>
      <c r="D40" s="135" t="s">
        <v>135</v>
      </c>
      <c r="E40" s="125" t="s">
        <v>156</v>
      </c>
      <c r="F40" s="125" t="s">
        <v>150</v>
      </c>
      <c r="G40" s="125" t="s">
        <v>150</v>
      </c>
      <c r="H40" s="125" t="s">
        <v>156</v>
      </c>
      <c r="I40" s="125" t="s">
        <v>150</v>
      </c>
      <c r="J40" s="125" t="s">
        <v>156</v>
      </c>
      <c r="K40" s="125" t="s">
        <v>156</v>
      </c>
      <c r="L40" s="125" t="s">
        <v>155</v>
      </c>
      <c r="M40" s="125" t="s">
        <v>196</v>
      </c>
      <c r="N40" s="125" t="s">
        <v>196</v>
      </c>
      <c r="O40" s="125" t="s">
        <v>198</v>
      </c>
      <c r="P40" s="125" t="s">
        <v>196</v>
      </c>
      <c r="Q40" s="125" t="s">
        <v>196</v>
      </c>
      <c r="R40" s="146">
        <f>IFERROR(SUM(INDEX('Cálculo Fatores'!$B$2:$B$7,MATCH('Análise do risco'!$E40,'Cálculo Fatores'!$A$2:$A$7,0))*INDEX('Cálculo Fatores'!$E$2:$E$8,MATCH('Análise do risco'!$E$5,'Cálculo Fatores'!$D$2:$D$8,0)),INDEX('Cálculo Fatores'!$B$2:$B$7,MATCH('Análise do risco'!$F40,'Cálculo Fatores'!$A$2:$A$7,0))*INDEX('Cálculo Fatores'!$E$2:$E$8,MATCH('Análise do risco'!$F$5,'Cálculo Fatores'!$D$2:$D$8,0)),INDEX('Cálculo Fatores'!$B$2:$B$7,MATCH('Análise do risco'!$G40,'Cálculo Fatores'!$A$2:$A$7,0))*INDEX('Cálculo Fatores'!$E$2:$E$8,MATCH('Análise do risco'!$G$5,'Cálculo Fatores'!$D$2:$D$8,0)),INDEX('Cálculo Fatores'!$B$2:$B$7,MATCH('Análise do risco'!$I40,'Cálculo Fatores'!$A$2:$A$7,0))*INDEX('Cálculo Fatores'!$E$2:$E$8,MATCH('Análise do risco'!$I$5,'Cálculo Fatores'!$D$2:$D$8,0)),INDEX('Cálculo Fatores'!$B$2:$B$7,MATCH('Análise do risco'!$J40,'Cálculo Fatores'!$A$2:$A$7,0))*INDEX('Cálculo Fatores'!$E$2:$E$8,MATCH('Análise do risco'!$J$5,'Cálculo Fatores'!$D$2:$D$8,0))),"N/A")</f>
        <v>5.0999999999999996</v>
      </c>
      <c r="S40" s="146">
        <f>IFERROR(SUM(INDEX('Cálculo Fatores'!$B$2:$B$7,MATCH('Análise do risco'!$K40,'Cálculo Fatores'!$A$2:$A$7,0))*'Cálculo Fatores'!$H$1,INDEX('Cálculo Fatores'!$B$2:$B$7,MATCH('Análise do risco'!$L40,'Cálculo Fatores'!$A$2:$A$7,0))*'Cálculo Fatores'!$H$2),"N/A")</f>
        <v>9.1999999999999993</v>
      </c>
      <c r="T40" s="146">
        <v>0.6</v>
      </c>
      <c r="U40" s="146">
        <v>0.4</v>
      </c>
      <c r="V40" s="147">
        <f t="shared" si="2"/>
        <v>6.7399999999999993</v>
      </c>
      <c r="W40" s="148">
        <f>IFERROR(SUM(INDEX('Cálculo Fatores'!$B$10:$B$14,MATCH('Análise do risco'!$M40,'Cálculo Fatores'!$A$10:$A$14,0))*INDEX('Cálculo Fatores'!$E$10:$E$16,MATCH('Análise do risco'!$M$5,'Cálculo Fatores'!$D$10:$D$16,0)),INDEX('Cálculo Fatores'!$B$10:$B$14,MATCH('Análise do risco'!$N40,'Cálculo Fatores'!$A$10:$A$14,0))*INDEX('Cálculo Fatores'!$E$10:$E$16,MATCH('Análise do risco'!$N$5,'Cálculo Fatores'!$D$10:$D$16,0)),INDEX('Cálculo Fatores'!$B$10:$B$14,MATCH('Análise do risco'!$O40,'Cálculo Fatores'!$A$10:$A$14,0))*INDEX('Cálculo Fatores'!$E$10:$E$16,MATCH('Análise do risco'!$O$5,'Cálculo Fatores'!$D$10:$D$16,0)),INDEX('Cálculo Fatores'!$B$10:$B$14,MATCH('Análise do risco'!$P40,'Cálculo Fatores'!$A$10:$A$14,0))*INDEX('Cálculo Fatores'!$E$10:$E$16,MATCH('Análise do risco'!$P$5,'Cálculo Fatores'!$D$10:$D$16,0)),INDEX('Cálculo Fatores'!$B$10:$B$14,MATCH('Análise do risco'!$Q40,'Cálculo Fatores'!$A$10:$A$14,0))*INDEX('Cálculo Fatores'!$E$10:$E$16,MATCH('Análise do risco'!$Q$5,'Cálculo Fatores'!$D$10:$D$16,0))),"N/A")</f>
        <v>0</v>
      </c>
      <c r="X40" s="149">
        <f t="shared" si="3"/>
        <v>6.7399999999999993</v>
      </c>
      <c r="Y40" s="127" t="str">
        <f>IFERROR(IF(V40="N/A","N/A",IF(V40=Valores!$A$2,Valores!$B$2,IF(V40&lt;Valores!$A$3,Valores!$B$3,IF(V40&lt;Valores!$A$4,Valores!$B$4,IF(V40&lt;Valores!$A$5,Valores!$B$5,IF(V40&lt;Valores!$A$6,Valores!$B$6,IF(V40&lt;Valores!$A$7,Valores!$B$7,Valores!$B$8))))))),"N/A")</f>
        <v>Alto</v>
      </c>
      <c r="Z40" s="128" t="str">
        <f>IFERROR(IF(X40="N/A","N/A",IF(X40=Valores!$A$2,Valores!$B$2,IF(X40&lt;Valores!$A$3,Valores!$B$3,IF(X40&lt;Valores!$A$4,Valores!$B$4,IF(X40&lt;Valores!$A$5,Valores!$B$5,IF(X40&lt;Valores!$A$6,Valores!$B$6,IF(X40&lt;Valores!$A$7,Valores!$B$7,Valores!$B$8))))))),"N/A")</f>
        <v>Alto</v>
      </c>
    </row>
    <row r="41" spans="1:26" ht="27">
      <c r="A41" s="121" t="s">
        <v>166</v>
      </c>
      <c r="B41" s="133" t="s">
        <v>162</v>
      </c>
      <c r="C41" s="134" t="s">
        <v>200</v>
      </c>
      <c r="D41" s="135" t="s">
        <v>138</v>
      </c>
      <c r="E41" s="125" t="s">
        <v>156</v>
      </c>
      <c r="F41" s="125" t="s">
        <v>150</v>
      </c>
      <c r="G41" s="125" t="s">
        <v>150</v>
      </c>
      <c r="H41" s="125" t="s">
        <v>156</v>
      </c>
      <c r="I41" s="125" t="s">
        <v>150</v>
      </c>
      <c r="J41" s="125" t="s">
        <v>156</v>
      </c>
      <c r="K41" s="125" t="s">
        <v>156</v>
      </c>
      <c r="L41" s="125" t="s">
        <v>155</v>
      </c>
      <c r="M41" s="125" t="s">
        <v>196</v>
      </c>
      <c r="N41" s="125" t="s">
        <v>196</v>
      </c>
      <c r="O41" s="125" t="s">
        <v>198</v>
      </c>
      <c r="P41" s="125" t="s">
        <v>196</v>
      </c>
      <c r="Q41" s="125" t="s">
        <v>196</v>
      </c>
      <c r="R41" s="146">
        <f>IFERROR(SUM(INDEX('Cálculo Fatores'!$B$2:$B$7,MATCH('Análise do risco'!$E41,'Cálculo Fatores'!$A$2:$A$7,0))*INDEX('Cálculo Fatores'!$E$2:$E$8,MATCH('Análise do risco'!$E$5,'Cálculo Fatores'!$D$2:$D$8,0)),INDEX('Cálculo Fatores'!$B$2:$B$7,MATCH('Análise do risco'!$F41,'Cálculo Fatores'!$A$2:$A$7,0))*INDEX('Cálculo Fatores'!$E$2:$E$8,MATCH('Análise do risco'!$F$5,'Cálculo Fatores'!$D$2:$D$8,0)),INDEX('Cálculo Fatores'!$B$2:$B$7,MATCH('Análise do risco'!$G41,'Cálculo Fatores'!$A$2:$A$7,0))*INDEX('Cálculo Fatores'!$E$2:$E$8,MATCH('Análise do risco'!$G$5,'Cálculo Fatores'!$D$2:$D$8,0)),INDEX('Cálculo Fatores'!$B$2:$B$7,MATCH('Análise do risco'!$I41,'Cálculo Fatores'!$A$2:$A$7,0))*INDEX('Cálculo Fatores'!$E$2:$E$8,MATCH('Análise do risco'!$I$5,'Cálculo Fatores'!$D$2:$D$8,0)),INDEX('Cálculo Fatores'!$B$2:$B$7,MATCH('Análise do risco'!$J41,'Cálculo Fatores'!$A$2:$A$7,0))*INDEX('Cálculo Fatores'!$E$2:$E$8,MATCH('Análise do risco'!$J$5,'Cálculo Fatores'!$D$2:$D$8,0))),"N/A")</f>
        <v>5.0999999999999996</v>
      </c>
      <c r="S41" s="146">
        <f>IFERROR(SUM(INDEX('Cálculo Fatores'!$B$2:$B$7,MATCH('Análise do risco'!$K41,'Cálculo Fatores'!$A$2:$A$7,0))*'Cálculo Fatores'!$H$1,INDEX('Cálculo Fatores'!$B$2:$B$7,MATCH('Análise do risco'!$L41,'Cálculo Fatores'!$A$2:$A$7,0))*'Cálculo Fatores'!$H$2),"N/A")</f>
        <v>9.1999999999999993</v>
      </c>
      <c r="T41" s="146">
        <v>0.6</v>
      </c>
      <c r="U41" s="146">
        <v>0.4</v>
      </c>
      <c r="V41" s="147">
        <f t="shared" si="2"/>
        <v>6.7399999999999993</v>
      </c>
      <c r="W41" s="148">
        <f>IFERROR(SUM(INDEX('Cálculo Fatores'!$B$10:$B$14,MATCH('Análise do risco'!$M41,'Cálculo Fatores'!$A$10:$A$14,0))*INDEX('Cálculo Fatores'!$E$10:$E$16,MATCH('Análise do risco'!$M$5,'Cálculo Fatores'!$D$10:$D$16,0)),INDEX('Cálculo Fatores'!$B$10:$B$14,MATCH('Análise do risco'!$N41,'Cálculo Fatores'!$A$10:$A$14,0))*INDEX('Cálculo Fatores'!$E$10:$E$16,MATCH('Análise do risco'!$N$5,'Cálculo Fatores'!$D$10:$D$16,0)),INDEX('Cálculo Fatores'!$B$10:$B$14,MATCH('Análise do risco'!$O41,'Cálculo Fatores'!$A$10:$A$14,0))*INDEX('Cálculo Fatores'!$E$10:$E$16,MATCH('Análise do risco'!$O$5,'Cálculo Fatores'!$D$10:$D$16,0)),INDEX('Cálculo Fatores'!$B$10:$B$14,MATCH('Análise do risco'!$P41,'Cálculo Fatores'!$A$10:$A$14,0))*INDEX('Cálculo Fatores'!$E$10:$E$16,MATCH('Análise do risco'!$P$5,'Cálculo Fatores'!$D$10:$D$16,0)),INDEX('Cálculo Fatores'!$B$10:$B$14,MATCH('Análise do risco'!$Q41,'Cálculo Fatores'!$A$10:$A$14,0))*INDEX('Cálculo Fatores'!$E$10:$E$16,MATCH('Análise do risco'!$Q$5,'Cálculo Fatores'!$D$10:$D$16,0))),"N/A")</f>
        <v>0</v>
      </c>
      <c r="X41" s="149">
        <f t="shared" si="3"/>
        <v>6.7399999999999993</v>
      </c>
      <c r="Y41" s="127" t="str">
        <f>IFERROR(IF(V41="N/A","N/A",IF(V41=Valores!$A$2,Valores!$B$2,IF(V41&lt;Valores!$A$3,Valores!$B$3,IF(V41&lt;Valores!$A$4,Valores!$B$4,IF(V41&lt;Valores!$A$5,Valores!$B$5,IF(V41&lt;Valores!$A$6,Valores!$B$6,IF(V41&lt;Valores!$A$7,Valores!$B$7,Valores!$B$8))))))),"N/A")</f>
        <v>Alto</v>
      </c>
      <c r="Z41" s="128" t="str">
        <f>IFERROR(IF(X41="N/A","N/A",IF(X41=Valores!$A$2,Valores!$B$2,IF(X41&lt;Valores!$A$3,Valores!$B$3,IF(X41&lt;Valores!$A$4,Valores!$B$4,IF(X41&lt;Valores!$A$5,Valores!$B$5,IF(X41&lt;Valores!$A$6,Valores!$B$6,IF(X41&lt;Valores!$A$7,Valores!$B$7,Valores!$B$8))))))),"N/A")</f>
        <v>Alto</v>
      </c>
    </row>
    <row r="42" spans="1:26" ht="27">
      <c r="A42" s="121" t="s">
        <v>166</v>
      </c>
      <c r="B42" s="133" t="s">
        <v>162</v>
      </c>
      <c r="C42" s="134" t="s">
        <v>200</v>
      </c>
      <c r="D42" s="135" t="s">
        <v>71</v>
      </c>
      <c r="E42" s="125" t="s">
        <v>156</v>
      </c>
      <c r="F42" s="125" t="s">
        <v>150</v>
      </c>
      <c r="G42" s="125" t="s">
        <v>150</v>
      </c>
      <c r="H42" s="125" t="s">
        <v>156</v>
      </c>
      <c r="I42" s="125" t="s">
        <v>150</v>
      </c>
      <c r="J42" s="125" t="s">
        <v>156</v>
      </c>
      <c r="K42" s="125" t="s">
        <v>156</v>
      </c>
      <c r="L42" s="125" t="s">
        <v>150</v>
      </c>
      <c r="M42" s="125" t="s">
        <v>196</v>
      </c>
      <c r="N42" s="125" t="s">
        <v>196</v>
      </c>
      <c r="O42" s="125" t="s">
        <v>198</v>
      </c>
      <c r="P42" s="125" t="s">
        <v>196</v>
      </c>
      <c r="Q42" s="125" t="s">
        <v>196</v>
      </c>
      <c r="R42" s="146">
        <f>IFERROR(SUM(INDEX('Cálculo Fatores'!$B$2:$B$7,MATCH('Análise do risco'!$E42,'Cálculo Fatores'!$A$2:$A$7,0))*INDEX('Cálculo Fatores'!$E$2:$E$8,MATCH('Análise do risco'!$E$5,'Cálculo Fatores'!$D$2:$D$8,0)),INDEX('Cálculo Fatores'!$B$2:$B$7,MATCH('Análise do risco'!$F42,'Cálculo Fatores'!$A$2:$A$7,0))*INDEX('Cálculo Fatores'!$E$2:$E$8,MATCH('Análise do risco'!$F$5,'Cálculo Fatores'!$D$2:$D$8,0)),INDEX('Cálculo Fatores'!$B$2:$B$7,MATCH('Análise do risco'!$G42,'Cálculo Fatores'!$A$2:$A$7,0))*INDEX('Cálculo Fatores'!$E$2:$E$8,MATCH('Análise do risco'!$G$5,'Cálculo Fatores'!$D$2:$D$8,0)),INDEX('Cálculo Fatores'!$B$2:$B$7,MATCH('Análise do risco'!$I42,'Cálculo Fatores'!$A$2:$A$7,0))*INDEX('Cálculo Fatores'!$E$2:$E$8,MATCH('Análise do risco'!$I$5,'Cálculo Fatores'!$D$2:$D$8,0)),INDEX('Cálculo Fatores'!$B$2:$B$7,MATCH('Análise do risco'!$J42,'Cálculo Fatores'!$A$2:$A$7,0))*INDEX('Cálculo Fatores'!$E$2:$E$8,MATCH('Análise do risco'!$J$5,'Cálculo Fatores'!$D$2:$D$8,0))),"N/A")</f>
        <v>5.0999999999999996</v>
      </c>
      <c r="S42" s="146">
        <f>IFERROR(SUM(INDEX('Cálculo Fatores'!$B$2:$B$7,MATCH('Análise do risco'!$K42,'Cálculo Fatores'!$A$2:$A$7,0))*'Cálculo Fatores'!$H$1,INDEX('Cálculo Fatores'!$B$2:$B$7,MATCH('Análise do risco'!$L42,'Cálculo Fatores'!$A$2:$A$7,0))*'Cálculo Fatores'!$H$2),"N/A")</f>
        <v>6.8</v>
      </c>
      <c r="T42" s="146">
        <v>0.6</v>
      </c>
      <c r="U42" s="146">
        <v>0.4</v>
      </c>
      <c r="V42" s="147">
        <f t="shared" si="2"/>
        <v>5.7799999999999994</v>
      </c>
      <c r="W42" s="148">
        <f>IFERROR(SUM(INDEX('Cálculo Fatores'!$B$10:$B$14,MATCH('Análise do risco'!$M42,'Cálculo Fatores'!$A$10:$A$14,0))*INDEX('Cálculo Fatores'!$E$10:$E$16,MATCH('Análise do risco'!$M$5,'Cálculo Fatores'!$D$10:$D$16,0)),INDEX('Cálculo Fatores'!$B$10:$B$14,MATCH('Análise do risco'!$N42,'Cálculo Fatores'!$A$10:$A$14,0))*INDEX('Cálculo Fatores'!$E$10:$E$16,MATCH('Análise do risco'!$N$5,'Cálculo Fatores'!$D$10:$D$16,0)),INDEX('Cálculo Fatores'!$B$10:$B$14,MATCH('Análise do risco'!$O42,'Cálculo Fatores'!$A$10:$A$14,0))*INDEX('Cálculo Fatores'!$E$10:$E$16,MATCH('Análise do risco'!$O$5,'Cálculo Fatores'!$D$10:$D$16,0)),INDEX('Cálculo Fatores'!$B$10:$B$14,MATCH('Análise do risco'!$P42,'Cálculo Fatores'!$A$10:$A$14,0))*INDEX('Cálculo Fatores'!$E$10:$E$16,MATCH('Análise do risco'!$P$5,'Cálculo Fatores'!$D$10:$D$16,0)),INDEX('Cálculo Fatores'!$B$10:$B$14,MATCH('Análise do risco'!$Q42,'Cálculo Fatores'!$A$10:$A$14,0))*INDEX('Cálculo Fatores'!$E$10:$E$16,MATCH('Análise do risco'!$Q$5,'Cálculo Fatores'!$D$10:$D$16,0))),"N/A")</f>
        <v>0</v>
      </c>
      <c r="X42" s="149">
        <f t="shared" si="3"/>
        <v>5.7799999999999994</v>
      </c>
      <c r="Y42" s="127" t="str">
        <f>IFERROR(IF(V42="N/A","N/A",IF(V42=Valores!$A$2,Valores!$B$2,IF(V42&lt;Valores!$A$3,Valores!$B$3,IF(V42&lt;Valores!$A$4,Valores!$B$4,IF(V42&lt;Valores!$A$5,Valores!$B$5,IF(V42&lt;Valores!$A$6,Valores!$B$6,IF(V42&lt;Valores!$A$7,Valores!$B$7,Valores!$B$8))))))),"N/A")</f>
        <v>Médio</v>
      </c>
      <c r="Z42" s="128" t="str">
        <f>IFERROR(IF(X42="N/A","N/A",IF(X42=Valores!$A$2,Valores!$B$2,IF(X42&lt;Valores!$A$3,Valores!$B$3,IF(X42&lt;Valores!$A$4,Valores!$B$4,IF(X42&lt;Valores!$A$5,Valores!$B$5,IF(X42&lt;Valores!$A$6,Valores!$B$6,IF(X42&lt;Valores!$A$7,Valores!$B$7,Valores!$B$8))))))),"N/A")</f>
        <v>Médio</v>
      </c>
    </row>
    <row r="43" spans="1:26" ht="27">
      <c r="A43" s="121" t="s">
        <v>166</v>
      </c>
      <c r="B43" s="133" t="s">
        <v>162</v>
      </c>
      <c r="C43" s="134" t="s">
        <v>200</v>
      </c>
      <c r="D43" s="135" t="s">
        <v>73</v>
      </c>
      <c r="E43" s="125" t="s">
        <v>156</v>
      </c>
      <c r="F43" s="125" t="s">
        <v>150</v>
      </c>
      <c r="G43" s="125" t="s">
        <v>150</v>
      </c>
      <c r="H43" s="125" t="s">
        <v>156</v>
      </c>
      <c r="I43" s="125" t="s">
        <v>150</v>
      </c>
      <c r="J43" s="125" t="s">
        <v>156</v>
      </c>
      <c r="K43" s="125" t="s">
        <v>156</v>
      </c>
      <c r="L43" s="125" t="s">
        <v>150</v>
      </c>
      <c r="M43" s="125" t="s">
        <v>196</v>
      </c>
      <c r="N43" s="125" t="s">
        <v>196</v>
      </c>
      <c r="O43" s="125" t="s">
        <v>198</v>
      </c>
      <c r="P43" s="125" t="s">
        <v>196</v>
      </c>
      <c r="Q43" s="125" t="s">
        <v>196</v>
      </c>
      <c r="R43" s="146">
        <f>IFERROR(SUM(INDEX('Cálculo Fatores'!$B$2:$B$7,MATCH('Análise do risco'!$E43,'Cálculo Fatores'!$A$2:$A$7,0))*INDEX('Cálculo Fatores'!$E$2:$E$8,MATCH('Análise do risco'!$E$5,'Cálculo Fatores'!$D$2:$D$8,0)),INDEX('Cálculo Fatores'!$B$2:$B$7,MATCH('Análise do risco'!$F43,'Cálculo Fatores'!$A$2:$A$7,0))*INDEX('Cálculo Fatores'!$E$2:$E$8,MATCH('Análise do risco'!$F$5,'Cálculo Fatores'!$D$2:$D$8,0)),INDEX('Cálculo Fatores'!$B$2:$B$7,MATCH('Análise do risco'!$G43,'Cálculo Fatores'!$A$2:$A$7,0))*INDEX('Cálculo Fatores'!$E$2:$E$8,MATCH('Análise do risco'!$G$5,'Cálculo Fatores'!$D$2:$D$8,0)),INDEX('Cálculo Fatores'!$B$2:$B$7,MATCH('Análise do risco'!$I43,'Cálculo Fatores'!$A$2:$A$7,0))*INDEX('Cálculo Fatores'!$E$2:$E$8,MATCH('Análise do risco'!$I$5,'Cálculo Fatores'!$D$2:$D$8,0)),INDEX('Cálculo Fatores'!$B$2:$B$7,MATCH('Análise do risco'!$J43,'Cálculo Fatores'!$A$2:$A$7,0))*INDEX('Cálculo Fatores'!$E$2:$E$8,MATCH('Análise do risco'!$J$5,'Cálculo Fatores'!$D$2:$D$8,0))),"N/A")</f>
        <v>5.0999999999999996</v>
      </c>
      <c r="S43" s="146">
        <f>IFERROR(SUM(INDEX('Cálculo Fatores'!$B$2:$B$7,MATCH('Análise do risco'!$K43,'Cálculo Fatores'!$A$2:$A$7,0))*'Cálculo Fatores'!$H$1,INDEX('Cálculo Fatores'!$B$2:$B$7,MATCH('Análise do risco'!$L43,'Cálculo Fatores'!$A$2:$A$7,0))*'Cálculo Fatores'!$H$2),"N/A")</f>
        <v>6.8</v>
      </c>
      <c r="T43" s="146">
        <v>0.6</v>
      </c>
      <c r="U43" s="146">
        <v>0.4</v>
      </c>
      <c r="V43" s="147">
        <f t="shared" si="2"/>
        <v>5.7799999999999994</v>
      </c>
      <c r="W43" s="148">
        <f>IFERROR(SUM(INDEX('Cálculo Fatores'!$B$10:$B$14,MATCH('Análise do risco'!$M43,'Cálculo Fatores'!$A$10:$A$14,0))*INDEX('Cálculo Fatores'!$E$10:$E$16,MATCH('Análise do risco'!$M$5,'Cálculo Fatores'!$D$10:$D$16,0)),INDEX('Cálculo Fatores'!$B$10:$B$14,MATCH('Análise do risco'!$N43,'Cálculo Fatores'!$A$10:$A$14,0))*INDEX('Cálculo Fatores'!$E$10:$E$16,MATCH('Análise do risco'!$N$5,'Cálculo Fatores'!$D$10:$D$16,0)),INDEX('Cálculo Fatores'!$B$10:$B$14,MATCH('Análise do risco'!$O43,'Cálculo Fatores'!$A$10:$A$14,0))*INDEX('Cálculo Fatores'!$E$10:$E$16,MATCH('Análise do risco'!$O$5,'Cálculo Fatores'!$D$10:$D$16,0)),INDEX('Cálculo Fatores'!$B$10:$B$14,MATCH('Análise do risco'!$P43,'Cálculo Fatores'!$A$10:$A$14,0))*INDEX('Cálculo Fatores'!$E$10:$E$16,MATCH('Análise do risco'!$P$5,'Cálculo Fatores'!$D$10:$D$16,0)),INDEX('Cálculo Fatores'!$B$10:$B$14,MATCH('Análise do risco'!$Q43,'Cálculo Fatores'!$A$10:$A$14,0))*INDEX('Cálculo Fatores'!$E$10:$E$16,MATCH('Análise do risco'!$Q$5,'Cálculo Fatores'!$D$10:$D$16,0))),"N/A")</f>
        <v>0</v>
      </c>
      <c r="X43" s="149">
        <f t="shared" si="3"/>
        <v>5.7799999999999994</v>
      </c>
      <c r="Y43" s="127" t="str">
        <f>IFERROR(IF(V43="N/A","N/A",IF(V43=Valores!$A$2,Valores!$B$2,IF(V43&lt;Valores!$A$3,Valores!$B$3,IF(V43&lt;Valores!$A$4,Valores!$B$4,IF(V43&lt;Valores!$A$5,Valores!$B$5,IF(V43&lt;Valores!$A$6,Valores!$B$6,IF(V43&lt;Valores!$A$7,Valores!$B$7,Valores!$B$8))))))),"N/A")</f>
        <v>Médio</v>
      </c>
      <c r="Z43" s="128" t="str">
        <f>IFERROR(IF(X43="N/A","N/A",IF(X43=Valores!$A$2,Valores!$B$2,IF(X43&lt;Valores!$A$3,Valores!$B$3,IF(X43&lt;Valores!$A$4,Valores!$B$4,IF(X43&lt;Valores!$A$5,Valores!$B$5,IF(X43&lt;Valores!$A$6,Valores!$B$6,IF(X43&lt;Valores!$A$7,Valores!$B$7,Valores!$B$8))))))),"N/A")</f>
        <v>Médio</v>
      </c>
    </row>
    <row r="44" spans="1:26" ht="27">
      <c r="A44" s="121" t="s">
        <v>166</v>
      </c>
      <c r="B44" s="133" t="s">
        <v>162</v>
      </c>
      <c r="C44" s="134" t="s">
        <v>200</v>
      </c>
      <c r="D44" s="135" t="s">
        <v>75</v>
      </c>
      <c r="E44" s="125" t="s">
        <v>156</v>
      </c>
      <c r="F44" s="125" t="s">
        <v>150</v>
      </c>
      <c r="G44" s="125" t="s">
        <v>150</v>
      </c>
      <c r="H44" s="125" t="s">
        <v>156</v>
      </c>
      <c r="I44" s="125" t="s">
        <v>150</v>
      </c>
      <c r="J44" s="125" t="s">
        <v>156</v>
      </c>
      <c r="K44" s="125" t="s">
        <v>156</v>
      </c>
      <c r="L44" s="125" t="s">
        <v>150</v>
      </c>
      <c r="M44" s="125" t="s">
        <v>196</v>
      </c>
      <c r="N44" s="125" t="s">
        <v>196</v>
      </c>
      <c r="O44" s="125" t="s">
        <v>198</v>
      </c>
      <c r="P44" s="125" t="s">
        <v>196</v>
      </c>
      <c r="Q44" s="125" t="s">
        <v>196</v>
      </c>
      <c r="R44" s="146">
        <f>IFERROR(SUM(INDEX('Cálculo Fatores'!$B$2:$B$7,MATCH('Análise do risco'!$E44,'Cálculo Fatores'!$A$2:$A$7,0))*INDEX('Cálculo Fatores'!$E$2:$E$8,MATCH('Análise do risco'!$E$5,'Cálculo Fatores'!$D$2:$D$8,0)),INDEX('Cálculo Fatores'!$B$2:$B$7,MATCH('Análise do risco'!$F44,'Cálculo Fatores'!$A$2:$A$7,0))*INDEX('Cálculo Fatores'!$E$2:$E$8,MATCH('Análise do risco'!$F$5,'Cálculo Fatores'!$D$2:$D$8,0)),INDEX('Cálculo Fatores'!$B$2:$B$7,MATCH('Análise do risco'!$G44,'Cálculo Fatores'!$A$2:$A$7,0))*INDEX('Cálculo Fatores'!$E$2:$E$8,MATCH('Análise do risco'!$G$5,'Cálculo Fatores'!$D$2:$D$8,0)),INDEX('Cálculo Fatores'!$B$2:$B$7,MATCH('Análise do risco'!$I44,'Cálculo Fatores'!$A$2:$A$7,0))*INDEX('Cálculo Fatores'!$E$2:$E$8,MATCH('Análise do risco'!$I$5,'Cálculo Fatores'!$D$2:$D$8,0)),INDEX('Cálculo Fatores'!$B$2:$B$7,MATCH('Análise do risco'!$J44,'Cálculo Fatores'!$A$2:$A$7,0))*INDEX('Cálculo Fatores'!$E$2:$E$8,MATCH('Análise do risco'!$J$5,'Cálculo Fatores'!$D$2:$D$8,0))),"N/A")</f>
        <v>5.0999999999999996</v>
      </c>
      <c r="S44" s="146">
        <f>IFERROR(SUM(INDEX('Cálculo Fatores'!$B$2:$B$7,MATCH('Análise do risco'!$K44,'Cálculo Fatores'!$A$2:$A$7,0))*'Cálculo Fatores'!$H$1,INDEX('Cálculo Fatores'!$B$2:$B$7,MATCH('Análise do risco'!$L44,'Cálculo Fatores'!$A$2:$A$7,0))*'Cálculo Fatores'!$H$2),"N/A")</f>
        <v>6.8</v>
      </c>
      <c r="T44" s="146">
        <v>0.6</v>
      </c>
      <c r="U44" s="146">
        <v>0.4</v>
      </c>
      <c r="V44" s="147">
        <f t="shared" si="2"/>
        <v>5.7799999999999994</v>
      </c>
      <c r="W44" s="148">
        <f>IFERROR(SUM(INDEX('Cálculo Fatores'!$B$10:$B$14,MATCH('Análise do risco'!$M44,'Cálculo Fatores'!$A$10:$A$14,0))*INDEX('Cálculo Fatores'!$E$10:$E$16,MATCH('Análise do risco'!$M$5,'Cálculo Fatores'!$D$10:$D$16,0)),INDEX('Cálculo Fatores'!$B$10:$B$14,MATCH('Análise do risco'!$N44,'Cálculo Fatores'!$A$10:$A$14,0))*INDEX('Cálculo Fatores'!$E$10:$E$16,MATCH('Análise do risco'!$N$5,'Cálculo Fatores'!$D$10:$D$16,0)),INDEX('Cálculo Fatores'!$B$10:$B$14,MATCH('Análise do risco'!$O44,'Cálculo Fatores'!$A$10:$A$14,0))*INDEX('Cálculo Fatores'!$E$10:$E$16,MATCH('Análise do risco'!$O$5,'Cálculo Fatores'!$D$10:$D$16,0)),INDEX('Cálculo Fatores'!$B$10:$B$14,MATCH('Análise do risco'!$P44,'Cálculo Fatores'!$A$10:$A$14,0))*INDEX('Cálculo Fatores'!$E$10:$E$16,MATCH('Análise do risco'!$P$5,'Cálculo Fatores'!$D$10:$D$16,0)),INDEX('Cálculo Fatores'!$B$10:$B$14,MATCH('Análise do risco'!$Q44,'Cálculo Fatores'!$A$10:$A$14,0))*INDEX('Cálculo Fatores'!$E$10:$E$16,MATCH('Análise do risco'!$Q$5,'Cálculo Fatores'!$D$10:$D$16,0))),"N/A")</f>
        <v>0</v>
      </c>
      <c r="X44" s="149">
        <f t="shared" si="3"/>
        <v>5.7799999999999994</v>
      </c>
      <c r="Y44" s="127" t="str">
        <f>IFERROR(IF(V44="N/A","N/A",IF(V44=Valores!$A$2,Valores!$B$2,IF(V44&lt;Valores!$A$3,Valores!$B$3,IF(V44&lt;Valores!$A$4,Valores!$B$4,IF(V44&lt;Valores!$A$5,Valores!$B$5,IF(V44&lt;Valores!$A$6,Valores!$B$6,IF(V44&lt;Valores!$A$7,Valores!$B$7,Valores!$B$8))))))),"N/A")</f>
        <v>Médio</v>
      </c>
      <c r="Z44" s="128" t="str">
        <f>IFERROR(IF(X44="N/A","N/A",IF(X44=Valores!$A$2,Valores!$B$2,IF(X44&lt;Valores!$A$3,Valores!$B$3,IF(X44&lt;Valores!$A$4,Valores!$B$4,IF(X44&lt;Valores!$A$5,Valores!$B$5,IF(X44&lt;Valores!$A$6,Valores!$B$6,IF(X44&lt;Valores!$A$7,Valores!$B$7,Valores!$B$8))))))),"N/A")</f>
        <v>Médio</v>
      </c>
    </row>
    <row r="45" spans="1:26" ht="40.5">
      <c r="A45" s="121" t="s">
        <v>166</v>
      </c>
      <c r="B45" s="129" t="s">
        <v>154</v>
      </c>
      <c r="C45" s="137" t="s">
        <v>201</v>
      </c>
      <c r="D45" s="131" t="s">
        <v>122</v>
      </c>
      <c r="E45" s="132" t="s">
        <v>156</v>
      </c>
      <c r="F45" s="126" t="s">
        <v>150</v>
      </c>
      <c r="G45" s="126" t="s">
        <v>150</v>
      </c>
      <c r="H45" s="126" t="s">
        <v>156</v>
      </c>
      <c r="I45" s="126" t="s">
        <v>150</v>
      </c>
      <c r="J45" s="126" t="s">
        <v>156</v>
      </c>
      <c r="K45" s="132" t="s">
        <v>156</v>
      </c>
      <c r="L45" s="132" t="s">
        <v>156</v>
      </c>
      <c r="M45" s="132" t="s">
        <v>196</v>
      </c>
      <c r="N45" s="126" t="s">
        <v>196</v>
      </c>
      <c r="O45" s="126" t="s">
        <v>198</v>
      </c>
      <c r="P45" s="126" t="s">
        <v>196</v>
      </c>
      <c r="Q45" s="126" t="s">
        <v>196</v>
      </c>
      <c r="R45" s="146">
        <f>IFERROR(SUM(INDEX('Cálculo Fatores'!$B$2:$B$7,MATCH('Análise do risco'!$E45,'Cálculo Fatores'!$A$2:$A$7,0))*INDEX('Cálculo Fatores'!$E$2:$E$8,MATCH('Análise do risco'!$E$5,'Cálculo Fatores'!$D$2:$D$8,0)),INDEX('Cálculo Fatores'!$B$2:$B$7,MATCH('Análise do risco'!$F45,'Cálculo Fatores'!$A$2:$A$7,0))*INDEX('Cálculo Fatores'!$E$2:$E$8,MATCH('Análise do risco'!$F$5,'Cálculo Fatores'!$D$2:$D$8,0)),INDEX('Cálculo Fatores'!$B$2:$B$7,MATCH('Análise do risco'!$G45,'Cálculo Fatores'!$A$2:$A$7,0))*INDEX('Cálculo Fatores'!$E$2:$E$8,MATCH('Análise do risco'!$G$5,'Cálculo Fatores'!$D$2:$D$8,0)),INDEX('Cálculo Fatores'!$B$2:$B$7,MATCH('Análise do risco'!$I45,'Cálculo Fatores'!$A$2:$A$7,0))*INDEX('Cálculo Fatores'!$E$2:$E$8,MATCH('Análise do risco'!$I$5,'Cálculo Fatores'!$D$2:$D$8,0)),INDEX('Cálculo Fatores'!$B$2:$B$7,MATCH('Análise do risco'!$J45,'Cálculo Fatores'!$A$2:$A$7,0))*INDEX('Cálculo Fatores'!$E$2:$E$8,MATCH('Análise do risco'!$J$5,'Cálculo Fatores'!$D$2:$D$8,0))),"N/A")</f>
        <v>5.0999999999999996</v>
      </c>
      <c r="S45" s="146">
        <f>IFERROR(SUM(INDEX('Cálculo Fatores'!$B$2:$B$7,MATCH('Análise do risco'!$K45,'Cálculo Fatores'!$A$2:$A$7,0))*'Cálculo Fatores'!$H$1,INDEX('Cálculo Fatores'!$B$2:$B$7,MATCH('Análise do risco'!$L45,'Cálculo Fatores'!$A$2:$A$7,0))*'Cálculo Fatores'!$H$2),"N/A")</f>
        <v>8</v>
      </c>
      <c r="T45" s="146">
        <v>0.6</v>
      </c>
      <c r="U45" s="146">
        <v>0.4</v>
      </c>
      <c r="V45" s="147">
        <f t="shared" si="2"/>
        <v>6.26</v>
      </c>
      <c r="W45" s="148">
        <f>IFERROR(SUM(INDEX('Cálculo Fatores'!$B$10:$B$14,MATCH('Análise do risco'!$M45,'Cálculo Fatores'!$A$10:$A$14,0))*INDEX('Cálculo Fatores'!$E$10:$E$16,MATCH('Análise do risco'!$M$5,'Cálculo Fatores'!$D$10:$D$16,0)),INDEX('Cálculo Fatores'!$B$10:$B$14,MATCH('Análise do risco'!$N45,'Cálculo Fatores'!$A$10:$A$14,0))*INDEX('Cálculo Fatores'!$E$10:$E$16,MATCH('Análise do risco'!$N$5,'Cálculo Fatores'!$D$10:$D$16,0)),INDEX('Cálculo Fatores'!$B$10:$B$14,MATCH('Análise do risco'!$O45,'Cálculo Fatores'!$A$10:$A$14,0))*INDEX('Cálculo Fatores'!$E$10:$E$16,MATCH('Análise do risco'!$O$5,'Cálculo Fatores'!$D$10:$D$16,0)),INDEX('Cálculo Fatores'!$B$10:$B$14,MATCH('Análise do risco'!$P45,'Cálculo Fatores'!$A$10:$A$14,0))*INDEX('Cálculo Fatores'!$E$10:$E$16,MATCH('Análise do risco'!$P$5,'Cálculo Fatores'!$D$10:$D$16,0)),INDEX('Cálculo Fatores'!$B$10:$B$14,MATCH('Análise do risco'!$Q45,'Cálculo Fatores'!$A$10:$A$14,0))*INDEX('Cálculo Fatores'!$E$10:$E$16,MATCH('Análise do risco'!$Q$5,'Cálculo Fatores'!$D$10:$D$16,0))),"N/A")</f>
        <v>0</v>
      </c>
      <c r="X45" s="149">
        <f t="shared" si="3"/>
        <v>6.26</v>
      </c>
      <c r="Y45" s="127" t="str">
        <f>IFERROR(IF(V45="N/A","N/A",IF(V45=Valores!$A$2,Valores!$B$2,IF(V45&lt;Valores!$A$3,Valores!$B$3,IF(V45&lt;Valores!$A$4,Valores!$B$4,IF(V45&lt;Valores!$A$5,Valores!$B$5,IF(V45&lt;Valores!$A$6,Valores!$B$6,IF(V45&lt;Valores!$A$7,Valores!$B$7,Valores!$B$8))))))),"N/A")</f>
        <v>Alto</v>
      </c>
      <c r="Z45" s="128" t="str">
        <f>IFERROR(IF(X45="N/A","N/A",IF(X45=Valores!$A$2,Valores!$B$2,IF(X45&lt;Valores!$A$3,Valores!$B$3,IF(X45&lt;Valores!$A$4,Valores!$B$4,IF(X45&lt;Valores!$A$5,Valores!$B$5,IF(X45&lt;Valores!$A$6,Valores!$B$6,IF(X45&lt;Valores!$A$7,Valores!$B$7,Valores!$B$8))))))),"N/A")</f>
        <v>Alto</v>
      </c>
    </row>
    <row r="46" spans="1:26" ht="40.5">
      <c r="A46" s="121" t="s">
        <v>166</v>
      </c>
      <c r="B46" s="129" t="s">
        <v>154</v>
      </c>
      <c r="C46" s="137" t="s">
        <v>201</v>
      </c>
      <c r="D46" s="131" t="s">
        <v>106</v>
      </c>
      <c r="E46" s="132" t="s">
        <v>156</v>
      </c>
      <c r="F46" s="126" t="s">
        <v>150</v>
      </c>
      <c r="G46" s="126" t="s">
        <v>150</v>
      </c>
      <c r="H46" s="126" t="s">
        <v>156</v>
      </c>
      <c r="I46" s="126" t="s">
        <v>150</v>
      </c>
      <c r="J46" s="126" t="s">
        <v>156</v>
      </c>
      <c r="K46" s="132" t="s">
        <v>156</v>
      </c>
      <c r="L46" s="132" t="s">
        <v>156</v>
      </c>
      <c r="M46" s="132" t="s">
        <v>196</v>
      </c>
      <c r="N46" s="126" t="s">
        <v>196</v>
      </c>
      <c r="O46" s="126" t="s">
        <v>198</v>
      </c>
      <c r="P46" s="126" t="s">
        <v>196</v>
      </c>
      <c r="Q46" s="126" t="s">
        <v>196</v>
      </c>
      <c r="R46" s="146">
        <f>IFERROR(SUM(INDEX('Cálculo Fatores'!$B$2:$B$7,MATCH('Análise do risco'!$E46,'Cálculo Fatores'!$A$2:$A$7,0))*INDEX('Cálculo Fatores'!$E$2:$E$8,MATCH('Análise do risco'!$E$5,'Cálculo Fatores'!$D$2:$D$8,0)),INDEX('Cálculo Fatores'!$B$2:$B$7,MATCH('Análise do risco'!$F46,'Cálculo Fatores'!$A$2:$A$7,0))*INDEX('Cálculo Fatores'!$E$2:$E$8,MATCH('Análise do risco'!$F$5,'Cálculo Fatores'!$D$2:$D$8,0)),INDEX('Cálculo Fatores'!$B$2:$B$7,MATCH('Análise do risco'!$G46,'Cálculo Fatores'!$A$2:$A$7,0))*INDEX('Cálculo Fatores'!$E$2:$E$8,MATCH('Análise do risco'!$G$5,'Cálculo Fatores'!$D$2:$D$8,0)),INDEX('Cálculo Fatores'!$B$2:$B$7,MATCH('Análise do risco'!$I46,'Cálculo Fatores'!$A$2:$A$7,0))*INDEX('Cálculo Fatores'!$E$2:$E$8,MATCH('Análise do risco'!$I$5,'Cálculo Fatores'!$D$2:$D$8,0)),INDEX('Cálculo Fatores'!$B$2:$B$7,MATCH('Análise do risco'!$J46,'Cálculo Fatores'!$A$2:$A$7,0))*INDEX('Cálculo Fatores'!$E$2:$E$8,MATCH('Análise do risco'!$J$5,'Cálculo Fatores'!$D$2:$D$8,0))),"N/A")</f>
        <v>5.0999999999999996</v>
      </c>
      <c r="S46" s="146">
        <f>IFERROR(SUM(INDEX('Cálculo Fatores'!$B$2:$B$7,MATCH('Análise do risco'!$K46,'Cálculo Fatores'!$A$2:$A$7,0))*'Cálculo Fatores'!$H$1,INDEX('Cálculo Fatores'!$B$2:$B$7,MATCH('Análise do risco'!$L46,'Cálculo Fatores'!$A$2:$A$7,0))*'Cálculo Fatores'!$H$2),"N/A")</f>
        <v>8</v>
      </c>
      <c r="T46" s="146">
        <v>0.6</v>
      </c>
      <c r="U46" s="146">
        <v>0.4</v>
      </c>
      <c r="V46" s="147">
        <f t="shared" si="2"/>
        <v>6.26</v>
      </c>
      <c r="W46" s="148">
        <f>IFERROR(SUM(INDEX('Cálculo Fatores'!$B$10:$B$14,MATCH('Análise do risco'!$M46,'Cálculo Fatores'!$A$10:$A$14,0))*INDEX('Cálculo Fatores'!$E$10:$E$16,MATCH('Análise do risco'!$M$5,'Cálculo Fatores'!$D$10:$D$16,0)),INDEX('Cálculo Fatores'!$B$10:$B$14,MATCH('Análise do risco'!$N46,'Cálculo Fatores'!$A$10:$A$14,0))*INDEX('Cálculo Fatores'!$E$10:$E$16,MATCH('Análise do risco'!$N$5,'Cálculo Fatores'!$D$10:$D$16,0)),INDEX('Cálculo Fatores'!$B$10:$B$14,MATCH('Análise do risco'!$O46,'Cálculo Fatores'!$A$10:$A$14,0))*INDEX('Cálculo Fatores'!$E$10:$E$16,MATCH('Análise do risco'!$O$5,'Cálculo Fatores'!$D$10:$D$16,0)),INDEX('Cálculo Fatores'!$B$10:$B$14,MATCH('Análise do risco'!$P46,'Cálculo Fatores'!$A$10:$A$14,0))*INDEX('Cálculo Fatores'!$E$10:$E$16,MATCH('Análise do risco'!$P$5,'Cálculo Fatores'!$D$10:$D$16,0)),INDEX('Cálculo Fatores'!$B$10:$B$14,MATCH('Análise do risco'!$Q46,'Cálculo Fatores'!$A$10:$A$14,0))*INDEX('Cálculo Fatores'!$E$10:$E$16,MATCH('Análise do risco'!$Q$5,'Cálculo Fatores'!$D$10:$D$16,0))),"N/A")</f>
        <v>0</v>
      </c>
      <c r="X46" s="149">
        <f t="shared" si="3"/>
        <v>6.26</v>
      </c>
      <c r="Y46" s="127" t="str">
        <f>IFERROR(IF(V46="N/A","N/A",IF(V46=Valores!$A$2,Valores!$B$2,IF(V46&lt;Valores!$A$3,Valores!$B$3,IF(V46&lt;Valores!$A$4,Valores!$B$4,IF(V46&lt;Valores!$A$5,Valores!$B$5,IF(V46&lt;Valores!$A$6,Valores!$B$6,IF(V46&lt;Valores!$A$7,Valores!$B$7,Valores!$B$8))))))),"N/A")</f>
        <v>Alto</v>
      </c>
      <c r="Z46" s="128" t="str">
        <f>IFERROR(IF(X46="N/A","N/A",IF(X46=Valores!$A$2,Valores!$B$2,IF(X46&lt;Valores!$A$3,Valores!$B$3,IF(X46&lt;Valores!$A$4,Valores!$B$4,IF(X46&lt;Valores!$A$5,Valores!$B$5,IF(X46&lt;Valores!$A$6,Valores!$B$6,IF(X46&lt;Valores!$A$7,Valores!$B$7,Valores!$B$8))))))),"N/A")</f>
        <v>Alto</v>
      </c>
    </row>
    <row r="47" spans="1:26" ht="40.5">
      <c r="A47" s="121" t="s">
        <v>166</v>
      </c>
      <c r="B47" s="129" t="s">
        <v>154</v>
      </c>
      <c r="C47" s="137" t="s">
        <v>201</v>
      </c>
      <c r="D47" s="131" t="s">
        <v>109</v>
      </c>
      <c r="E47" s="132" t="s">
        <v>156</v>
      </c>
      <c r="F47" s="126" t="s">
        <v>150</v>
      </c>
      <c r="G47" s="126" t="s">
        <v>150</v>
      </c>
      <c r="H47" s="126" t="s">
        <v>156</v>
      </c>
      <c r="I47" s="126" t="s">
        <v>150</v>
      </c>
      <c r="J47" s="126" t="s">
        <v>156</v>
      </c>
      <c r="K47" s="132" t="s">
        <v>156</v>
      </c>
      <c r="L47" s="132" t="s">
        <v>156</v>
      </c>
      <c r="M47" s="132" t="s">
        <v>196</v>
      </c>
      <c r="N47" s="126" t="s">
        <v>196</v>
      </c>
      <c r="O47" s="126" t="s">
        <v>198</v>
      </c>
      <c r="P47" s="126" t="s">
        <v>196</v>
      </c>
      <c r="Q47" s="126" t="s">
        <v>196</v>
      </c>
      <c r="R47" s="146">
        <f>IFERROR(SUM(INDEX('Cálculo Fatores'!$B$2:$B$7,MATCH('Análise do risco'!$E47,'Cálculo Fatores'!$A$2:$A$7,0))*INDEX('Cálculo Fatores'!$E$2:$E$8,MATCH('Análise do risco'!$E$5,'Cálculo Fatores'!$D$2:$D$8,0)),INDEX('Cálculo Fatores'!$B$2:$B$7,MATCH('Análise do risco'!$F47,'Cálculo Fatores'!$A$2:$A$7,0))*INDEX('Cálculo Fatores'!$E$2:$E$8,MATCH('Análise do risco'!$F$5,'Cálculo Fatores'!$D$2:$D$8,0)),INDEX('Cálculo Fatores'!$B$2:$B$7,MATCH('Análise do risco'!$G47,'Cálculo Fatores'!$A$2:$A$7,0))*INDEX('Cálculo Fatores'!$E$2:$E$8,MATCH('Análise do risco'!$G$5,'Cálculo Fatores'!$D$2:$D$8,0)),INDEX('Cálculo Fatores'!$B$2:$B$7,MATCH('Análise do risco'!$I47,'Cálculo Fatores'!$A$2:$A$7,0))*INDEX('Cálculo Fatores'!$E$2:$E$8,MATCH('Análise do risco'!$I$5,'Cálculo Fatores'!$D$2:$D$8,0)),INDEX('Cálculo Fatores'!$B$2:$B$7,MATCH('Análise do risco'!$J47,'Cálculo Fatores'!$A$2:$A$7,0))*INDEX('Cálculo Fatores'!$E$2:$E$8,MATCH('Análise do risco'!$J$5,'Cálculo Fatores'!$D$2:$D$8,0))),"N/A")</f>
        <v>5.0999999999999996</v>
      </c>
      <c r="S47" s="146">
        <f>IFERROR(SUM(INDEX('Cálculo Fatores'!$B$2:$B$7,MATCH('Análise do risco'!$K47,'Cálculo Fatores'!$A$2:$A$7,0))*'Cálculo Fatores'!$H$1,INDEX('Cálculo Fatores'!$B$2:$B$7,MATCH('Análise do risco'!$L47,'Cálculo Fatores'!$A$2:$A$7,0))*'Cálculo Fatores'!$H$2),"N/A")</f>
        <v>8</v>
      </c>
      <c r="T47" s="146">
        <v>0.6</v>
      </c>
      <c r="U47" s="146">
        <v>0.4</v>
      </c>
      <c r="V47" s="147">
        <f t="shared" si="2"/>
        <v>6.26</v>
      </c>
      <c r="W47" s="148">
        <f>IFERROR(SUM(INDEX('Cálculo Fatores'!$B$10:$B$14,MATCH('Análise do risco'!$M47,'Cálculo Fatores'!$A$10:$A$14,0))*INDEX('Cálculo Fatores'!$E$10:$E$16,MATCH('Análise do risco'!$M$5,'Cálculo Fatores'!$D$10:$D$16,0)),INDEX('Cálculo Fatores'!$B$10:$B$14,MATCH('Análise do risco'!$N47,'Cálculo Fatores'!$A$10:$A$14,0))*INDEX('Cálculo Fatores'!$E$10:$E$16,MATCH('Análise do risco'!$N$5,'Cálculo Fatores'!$D$10:$D$16,0)),INDEX('Cálculo Fatores'!$B$10:$B$14,MATCH('Análise do risco'!$O47,'Cálculo Fatores'!$A$10:$A$14,0))*INDEX('Cálculo Fatores'!$E$10:$E$16,MATCH('Análise do risco'!$O$5,'Cálculo Fatores'!$D$10:$D$16,0)),INDEX('Cálculo Fatores'!$B$10:$B$14,MATCH('Análise do risco'!$P47,'Cálculo Fatores'!$A$10:$A$14,0))*INDEX('Cálculo Fatores'!$E$10:$E$16,MATCH('Análise do risco'!$P$5,'Cálculo Fatores'!$D$10:$D$16,0)),INDEX('Cálculo Fatores'!$B$10:$B$14,MATCH('Análise do risco'!$Q47,'Cálculo Fatores'!$A$10:$A$14,0))*INDEX('Cálculo Fatores'!$E$10:$E$16,MATCH('Análise do risco'!$Q$5,'Cálculo Fatores'!$D$10:$D$16,0))),"N/A")</f>
        <v>0</v>
      </c>
      <c r="X47" s="149">
        <f t="shared" si="3"/>
        <v>6.26</v>
      </c>
      <c r="Y47" s="127" t="str">
        <f>IFERROR(IF(V47="N/A","N/A",IF(V47=Valores!$A$2,Valores!$B$2,IF(V47&lt;Valores!$A$3,Valores!$B$3,IF(V47&lt;Valores!$A$4,Valores!$B$4,IF(V47&lt;Valores!$A$5,Valores!$B$5,IF(V47&lt;Valores!$A$6,Valores!$B$6,IF(V47&lt;Valores!$A$7,Valores!$B$7,Valores!$B$8))))))),"N/A")</f>
        <v>Alto</v>
      </c>
      <c r="Z47" s="128" t="str">
        <f>IFERROR(IF(X47="N/A","N/A",IF(X47=Valores!$A$2,Valores!$B$2,IF(X47&lt;Valores!$A$3,Valores!$B$3,IF(X47&lt;Valores!$A$4,Valores!$B$4,IF(X47&lt;Valores!$A$5,Valores!$B$5,IF(X47&lt;Valores!$A$6,Valores!$B$6,IF(X47&lt;Valores!$A$7,Valores!$B$7,Valores!$B$8))))))),"N/A")</f>
        <v>Alto</v>
      </c>
    </row>
    <row r="48" spans="1:26" ht="40.5">
      <c r="A48" s="121" t="s">
        <v>166</v>
      </c>
      <c r="B48" s="129" t="s">
        <v>154</v>
      </c>
      <c r="C48" s="137" t="s">
        <v>201</v>
      </c>
      <c r="D48" s="131" t="s">
        <v>51</v>
      </c>
      <c r="E48" s="132" t="s">
        <v>156</v>
      </c>
      <c r="F48" s="126" t="s">
        <v>150</v>
      </c>
      <c r="G48" s="126" t="s">
        <v>150</v>
      </c>
      <c r="H48" s="126" t="s">
        <v>156</v>
      </c>
      <c r="I48" s="126" t="s">
        <v>150</v>
      </c>
      <c r="J48" s="126" t="s">
        <v>156</v>
      </c>
      <c r="K48" s="132" t="s">
        <v>156</v>
      </c>
      <c r="L48" s="132" t="s">
        <v>155</v>
      </c>
      <c r="M48" s="132" t="s">
        <v>196</v>
      </c>
      <c r="N48" s="126" t="s">
        <v>196</v>
      </c>
      <c r="O48" s="126" t="s">
        <v>198</v>
      </c>
      <c r="P48" s="126" t="s">
        <v>196</v>
      </c>
      <c r="Q48" s="126" t="s">
        <v>196</v>
      </c>
      <c r="R48" s="146">
        <f>IFERROR(SUM(INDEX('Cálculo Fatores'!$B$2:$B$7,MATCH('Análise do risco'!$E48,'Cálculo Fatores'!$A$2:$A$7,0))*INDEX('Cálculo Fatores'!$E$2:$E$8,MATCH('Análise do risco'!$E$5,'Cálculo Fatores'!$D$2:$D$8,0)),INDEX('Cálculo Fatores'!$B$2:$B$7,MATCH('Análise do risco'!$F48,'Cálculo Fatores'!$A$2:$A$7,0))*INDEX('Cálculo Fatores'!$E$2:$E$8,MATCH('Análise do risco'!$F$5,'Cálculo Fatores'!$D$2:$D$8,0)),INDEX('Cálculo Fatores'!$B$2:$B$7,MATCH('Análise do risco'!$G48,'Cálculo Fatores'!$A$2:$A$7,0))*INDEX('Cálculo Fatores'!$E$2:$E$8,MATCH('Análise do risco'!$G$5,'Cálculo Fatores'!$D$2:$D$8,0)),INDEX('Cálculo Fatores'!$B$2:$B$7,MATCH('Análise do risco'!$I48,'Cálculo Fatores'!$A$2:$A$7,0))*INDEX('Cálculo Fatores'!$E$2:$E$8,MATCH('Análise do risco'!$I$5,'Cálculo Fatores'!$D$2:$D$8,0)),INDEX('Cálculo Fatores'!$B$2:$B$7,MATCH('Análise do risco'!$J48,'Cálculo Fatores'!$A$2:$A$7,0))*INDEX('Cálculo Fatores'!$E$2:$E$8,MATCH('Análise do risco'!$J$5,'Cálculo Fatores'!$D$2:$D$8,0))),"N/A")</f>
        <v>5.0999999999999996</v>
      </c>
      <c r="S48" s="146">
        <f>IFERROR(SUM(INDEX('Cálculo Fatores'!$B$2:$B$7,MATCH('Análise do risco'!$K48,'Cálculo Fatores'!$A$2:$A$7,0))*'Cálculo Fatores'!$H$1,INDEX('Cálculo Fatores'!$B$2:$B$7,MATCH('Análise do risco'!$L48,'Cálculo Fatores'!$A$2:$A$7,0))*'Cálculo Fatores'!$H$2),"N/A")</f>
        <v>9.1999999999999993</v>
      </c>
      <c r="T48" s="146">
        <v>0.6</v>
      </c>
      <c r="U48" s="146">
        <v>0.4</v>
      </c>
      <c r="V48" s="147">
        <f t="shared" si="2"/>
        <v>6.7399999999999993</v>
      </c>
      <c r="W48" s="148">
        <f>IFERROR(SUM(INDEX('Cálculo Fatores'!$B$10:$B$14,MATCH('Análise do risco'!$M48,'Cálculo Fatores'!$A$10:$A$14,0))*INDEX('Cálculo Fatores'!$E$10:$E$16,MATCH('Análise do risco'!$M$5,'Cálculo Fatores'!$D$10:$D$16,0)),INDEX('Cálculo Fatores'!$B$10:$B$14,MATCH('Análise do risco'!$N48,'Cálculo Fatores'!$A$10:$A$14,0))*INDEX('Cálculo Fatores'!$E$10:$E$16,MATCH('Análise do risco'!$N$5,'Cálculo Fatores'!$D$10:$D$16,0)),INDEX('Cálculo Fatores'!$B$10:$B$14,MATCH('Análise do risco'!$O48,'Cálculo Fatores'!$A$10:$A$14,0))*INDEX('Cálculo Fatores'!$E$10:$E$16,MATCH('Análise do risco'!$O$5,'Cálculo Fatores'!$D$10:$D$16,0)),INDEX('Cálculo Fatores'!$B$10:$B$14,MATCH('Análise do risco'!$P48,'Cálculo Fatores'!$A$10:$A$14,0))*INDEX('Cálculo Fatores'!$E$10:$E$16,MATCH('Análise do risco'!$P$5,'Cálculo Fatores'!$D$10:$D$16,0)),INDEX('Cálculo Fatores'!$B$10:$B$14,MATCH('Análise do risco'!$Q48,'Cálculo Fatores'!$A$10:$A$14,0))*INDEX('Cálculo Fatores'!$E$10:$E$16,MATCH('Análise do risco'!$Q$5,'Cálculo Fatores'!$D$10:$D$16,0))),"N/A")</f>
        <v>0</v>
      </c>
      <c r="X48" s="149">
        <f t="shared" si="3"/>
        <v>6.7399999999999993</v>
      </c>
      <c r="Y48" s="127" t="str">
        <f>IFERROR(IF(V48="N/A","N/A",IF(V48=Valores!$A$2,Valores!$B$2,IF(V48&lt;Valores!$A$3,Valores!$B$3,IF(V48&lt;Valores!$A$4,Valores!$B$4,IF(V48&lt;Valores!$A$5,Valores!$B$5,IF(V48&lt;Valores!$A$6,Valores!$B$6,IF(V48&lt;Valores!$A$7,Valores!$B$7,Valores!$B$8))))))),"N/A")</f>
        <v>Alto</v>
      </c>
      <c r="Z48" s="128" t="str">
        <f>IFERROR(IF(X48="N/A","N/A",IF(X48=Valores!$A$2,Valores!$B$2,IF(X48&lt;Valores!$A$3,Valores!$B$3,IF(X48&lt;Valores!$A$4,Valores!$B$4,IF(X48&lt;Valores!$A$5,Valores!$B$5,IF(X48&lt;Valores!$A$6,Valores!$B$6,IF(X48&lt;Valores!$A$7,Valores!$B$7,Valores!$B$8))))))),"N/A")</f>
        <v>Alto</v>
      </c>
    </row>
    <row r="49" spans="1:26" ht="40.5">
      <c r="A49" s="121" t="s">
        <v>166</v>
      </c>
      <c r="B49" s="129" t="s">
        <v>154</v>
      </c>
      <c r="C49" s="137" t="s">
        <v>201</v>
      </c>
      <c r="D49" s="131" t="s">
        <v>53</v>
      </c>
      <c r="E49" s="132" t="s">
        <v>156</v>
      </c>
      <c r="F49" s="126" t="s">
        <v>150</v>
      </c>
      <c r="G49" s="126" t="s">
        <v>150</v>
      </c>
      <c r="H49" s="126" t="s">
        <v>156</v>
      </c>
      <c r="I49" s="126" t="s">
        <v>150</v>
      </c>
      <c r="J49" s="126" t="s">
        <v>197</v>
      </c>
      <c r="K49" s="132" t="s">
        <v>156</v>
      </c>
      <c r="L49" s="132" t="s">
        <v>155</v>
      </c>
      <c r="M49" s="132" t="s">
        <v>196</v>
      </c>
      <c r="N49" s="126" t="s">
        <v>196</v>
      </c>
      <c r="O49" s="126" t="s">
        <v>198</v>
      </c>
      <c r="P49" s="126" t="s">
        <v>196</v>
      </c>
      <c r="Q49" s="126" t="s">
        <v>196</v>
      </c>
      <c r="R49" s="146">
        <f>IFERROR(SUM(INDEX('Cálculo Fatores'!$B$2:$B$7,MATCH('Análise do risco'!$E49,'Cálculo Fatores'!$A$2:$A$7,0))*INDEX('Cálculo Fatores'!$E$2:$E$8,MATCH('Análise do risco'!$E$5,'Cálculo Fatores'!$D$2:$D$8,0)),INDEX('Cálculo Fatores'!$B$2:$B$7,MATCH('Análise do risco'!$F49,'Cálculo Fatores'!$A$2:$A$7,0))*INDEX('Cálculo Fatores'!$E$2:$E$8,MATCH('Análise do risco'!$F$5,'Cálculo Fatores'!$D$2:$D$8,0)),INDEX('Cálculo Fatores'!$B$2:$B$7,MATCH('Análise do risco'!$G49,'Cálculo Fatores'!$A$2:$A$7,0))*INDEX('Cálculo Fatores'!$E$2:$E$8,MATCH('Análise do risco'!$G$5,'Cálculo Fatores'!$D$2:$D$8,0)),INDEX('Cálculo Fatores'!$B$2:$B$7,MATCH('Análise do risco'!$I49,'Cálculo Fatores'!$A$2:$A$7,0))*INDEX('Cálculo Fatores'!$E$2:$E$8,MATCH('Análise do risco'!$I$5,'Cálculo Fatores'!$D$2:$D$8,0)),INDEX('Cálculo Fatores'!$B$2:$B$7,MATCH('Análise do risco'!$J49,'Cálculo Fatores'!$A$2:$A$7,0))*INDEX('Cálculo Fatores'!$E$2:$E$8,MATCH('Análise do risco'!$J$5,'Cálculo Fatores'!$D$2:$D$8,0))),"N/A")</f>
        <v>3.8999999999999995</v>
      </c>
      <c r="S49" s="146">
        <f>IFERROR(SUM(INDEX('Cálculo Fatores'!$B$2:$B$7,MATCH('Análise do risco'!$K49,'Cálculo Fatores'!$A$2:$A$7,0))*'Cálculo Fatores'!$H$1,INDEX('Cálculo Fatores'!$B$2:$B$7,MATCH('Análise do risco'!$L49,'Cálculo Fatores'!$A$2:$A$7,0))*'Cálculo Fatores'!$H$2),"N/A")</f>
        <v>9.1999999999999993</v>
      </c>
      <c r="T49" s="146">
        <v>0.6</v>
      </c>
      <c r="U49" s="146">
        <v>0.4</v>
      </c>
      <c r="V49" s="147">
        <f t="shared" ref="V49:V70" si="4">IFERROR(SUM((R49*T49),(S49*U49)),"N/A")</f>
        <v>6.02</v>
      </c>
      <c r="W49" s="148">
        <f>IFERROR(SUM(INDEX('Cálculo Fatores'!$B$10:$B$14,MATCH('Análise do risco'!$M49,'Cálculo Fatores'!$A$10:$A$14,0))*INDEX('Cálculo Fatores'!$E$10:$E$16,MATCH('Análise do risco'!$M$5,'Cálculo Fatores'!$D$10:$D$16,0)),INDEX('Cálculo Fatores'!$B$10:$B$14,MATCH('Análise do risco'!$N49,'Cálculo Fatores'!$A$10:$A$14,0))*INDEX('Cálculo Fatores'!$E$10:$E$16,MATCH('Análise do risco'!$N$5,'Cálculo Fatores'!$D$10:$D$16,0)),INDEX('Cálculo Fatores'!$B$10:$B$14,MATCH('Análise do risco'!$O49,'Cálculo Fatores'!$A$10:$A$14,0))*INDEX('Cálculo Fatores'!$E$10:$E$16,MATCH('Análise do risco'!$O$5,'Cálculo Fatores'!$D$10:$D$16,0)),INDEX('Cálculo Fatores'!$B$10:$B$14,MATCH('Análise do risco'!$P49,'Cálculo Fatores'!$A$10:$A$14,0))*INDEX('Cálculo Fatores'!$E$10:$E$16,MATCH('Análise do risco'!$P$5,'Cálculo Fatores'!$D$10:$D$16,0)),INDEX('Cálculo Fatores'!$B$10:$B$14,MATCH('Análise do risco'!$Q49,'Cálculo Fatores'!$A$10:$A$14,0))*INDEX('Cálculo Fatores'!$E$10:$E$16,MATCH('Análise do risco'!$Q$5,'Cálculo Fatores'!$D$10:$D$16,0))),"N/A")</f>
        <v>0</v>
      </c>
      <c r="X49" s="149">
        <f t="shared" ref="X49:X70" si="5">IFERROR(V49*(1-W49),"N/A")</f>
        <v>6.02</v>
      </c>
      <c r="Y49" s="127" t="str">
        <f>IFERROR(IF(V49="N/A","N/A",IF(V49=Valores!$A$2,Valores!$B$2,IF(V49&lt;Valores!$A$3,Valores!$B$3,IF(V49&lt;Valores!$A$4,Valores!$B$4,IF(V49&lt;Valores!$A$5,Valores!$B$5,IF(V49&lt;Valores!$A$6,Valores!$B$6,IF(V49&lt;Valores!$A$7,Valores!$B$7,Valores!$B$8))))))),"N/A")</f>
        <v>Alto</v>
      </c>
      <c r="Z49" s="128" t="str">
        <f>IFERROR(IF(X49="N/A","N/A",IF(X49=Valores!$A$2,Valores!$B$2,IF(X49&lt;Valores!$A$3,Valores!$B$3,IF(X49&lt;Valores!$A$4,Valores!$B$4,IF(X49&lt;Valores!$A$5,Valores!$B$5,IF(X49&lt;Valores!$A$6,Valores!$B$6,IF(X49&lt;Valores!$A$7,Valores!$B$7,Valores!$B$8))))))),"N/A")</f>
        <v>Alto</v>
      </c>
    </row>
    <row r="50" spans="1:26" ht="40.5">
      <c r="A50" s="121" t="s">
        <v>166</v>
      </c>
      <c r="B50" s="129" t="s">
        <v>154</v>
      </c>
      <c r="C50" s="137" t="s">
        <v>201</v>
      </c>
      <c r="D50" s="131" t="s">
        <v>116</v>
      </c>
      <c r="E50" s="132" t="s">
        <v>156</v>
      </c>
      <c r="F50" s="126" t="s">
        <v>150</v>
      </c>
      <c r="G50" s="126" t="s">
        <v>150</v>
      </c>
      <c r="H50" s="126" t="s">
        <v>156</v>
      </c>
      <c r="I50" s="126" t="s">
        <v>150</v>
      </c>
      <c r="J50" s="126" t="s">
        <v>197</v>
      </c>
      <c r="K50" s="132" t="s">
        <v>156</v>
      </c>
      <c r="L50" s="132" t="s">
        <v>155</v>
      </c>
      <c r="M50" s="132" t="s">
        <v>196</v>
      </c>
      <c r="N50" s="126" t="s">
        <v>196</v>
      </c>
      <c r="O50" s="126" t="s">
        <v>198</v>
      </c>
      <c r="P50" s="126" t="s">
        <v>196</v>
      </c>
      <c r="Q50" s="126" t="s">
        <v>196</v>
      </c>
      <c r="R50" s="146">
        <f>IFERROR(SUM(INDEX('Cálculo Fatores'!$B$2:$B$7,MATCH('Análise do risco'!$E50,'Cálculo Fatores'!$A$2:$A$7,0))*INDEX('Cálculo Fatores'!$E$2:$E$8,MATCH('Análise do risco'!$E$5,'Cálculo Fatores'!$D$2:$D$8,0)),INDEX('Cálculo Fatores'!$B$2:$B$7,MATCH('Análise do risco'!$F50,'Cálculo Fatores'!$A$2:$A$7,0))*INDEX('Cálculo Fatores'!$E$2:$E$8,MATCH('Análise do risco'!$F$5,'Cálculo Fatores'!$D$2:$D$8,0)),INDEX('Cálculo Fatores'!$B$2:$B$7,MATCH('Análise do risco'!$G50,'Cálculo Fatores'!$A$2:$A$7,0))*INDEX('Cálculo Fatores'!$E$2:$E$8,MATCH('Análise do risco'!$G$5,'Cálculo Fatores'!$D$2:$D$8,0)),INDEX('Cálculo Fatores'!$B$2:$B$7,MATCH('Análise do risco'!$I50,'Cálculo Fatores'!$A$2:$A$7,0))*INDEX('Cálculo Fatores'!$E$2:$E$8,MATCH('Análise do risco'!$I$5,'Cálculo Fatores'!$D$2:$D$8,0)),INDEX('Cálculo Fatores'!$B$2:$B$7,MATCH('Análise do risco'!$J50,'Cálculo Fatores'!$A$2:$A$7,0))*INDEX('Cálculo Fatores'!$E$2:$E$8,MATCH('Análise do risco'!$J$5,'Cálculo Fatores'!$D$2:$D$8,0))),"N/A")</f>
        <v>3.8999999999999995</v>
      </c>
      <c r="S50" s="146">
        <f>IFERROR(SUM(INDEX('Cálculo Fatores'!$B$2:$B$7,MATCH('Análise do risco'!$K50,'Cálculo Fatores'!$A$2:$A$7,0))*'Cálculo Fatores'!$H$1,INDEX('Cálculo Fatores'!$B$2:$B$7,MATCH('Análise do risco'!$L50,'Cálculo Fatores'!$A$2:$A$7,0))*'Cálculo Fatores'!$H$2),"N/A")</f>
        <v>9.1999999999999993</v>
      </c>
      <c r="T50" s="146">
        <v>0.6</v>
      </c>
      <c r="U50" s="146">
        <v>0.4</v>
      </c>
      <c r="V50" s="147">
        <f t="shared" si="4"/>
        <v>6.02</v>
      </c>
      <c r="W50" s="148">
        <f>IFERROR(SUM(INDEX('Cálculo Fatores'!$B$10:$B$14,MATCH('Análise do risco'!$M50,'Cálculo Fatores'!$A$10:$A$14,0))*INDEX('Cálculo Fatores'!$E$10:$E$16,MATCH('Análise do risco'!$M$5,'Cálculo Fatores'!$D$10:$D$16,0)),INDEX('Cálculo Fatores'!$B$10:$B$14,MATCH('Análise do risco'!$N50,'Cálculo Fatores'!$A$10:$A$14,0))*INDEX('Cálculo Fatores'!$E$10:$E$16,MATCH('Análise do risco'!$N$5,'Cálculo Fatores'!$D$10:$D$16,0)),INDEX('Cálculo Fatores'!$B$10:$B$14,MATCH('Análise do risco'!$O50,'Cálculo Fatores'!$A$10:$A$14,0))*INDEX('Cálculo Fatores'!$E$10:$E$16,MATCH('Análise do risco'!$O$5,'Cálculo Fatores'!$D$10:$D$16,0)),INDEX('Cálculo Fatores'!$B$10:$B$14,MATCH('Análise do risco'!$P50,'Cálculo Fatores'!$A$10:$A$14,0))*INDEX('Cálculo Fatores'!$E$10:$E$16,MATCH('Análise do risco'!$P$5,'Cálculo Fatores'!$D$10:$D$16,0)),INDEX('Cálculo Fatores'!$B$10:$B$14,MATCH('Análise do risco'!$Q50,'Cálculo Fatores'!$A$10:$A$14,0))*INDEX('Cálculo Fatores'!$E$10:$E$16,MATCH('Análise do risco'!$Q$5,'Cálculo Fatores'!$D$10:$D$16,0))),"N/A")</f>
        <v>0</v>
      </c>
      <c r="X50" s="149">
        <f t="shared" si="5"/>
        <v>6.02</v>
      </c>
      <c r="Y50" s="127" t="str">
        <f>IFERROR(IF(V50="N/A","N/A",IF(V50=Valores!$A$2,Valores!$B$2,IF(V50&lt;Valores!$A$3,Valores!$B$3,IF(V50&lt;Valores!$A$4,Valores!$B$4,IF(V50&lt;Valores!$A$5,Valores!$B$5,IF(V50&lt;Valores!$A$6,Valores!$B$6,IF(V50&lt;Valores!$A$7,Valores!$B$7,Valores!$B$8))))))),"N/A")</f>
        <v>Alto</v>
      </c>
      <c r="Z50" s="128" t="str">
        <f>IFERROR(IF(X50="N/A","N/A",IF(X50=Valores!$A$2,Valores!$B$2,IF(X50&lt;Valores!$A$3,Valores!$B$3,IF(X50&lt;Valores!$A$4,Valores!$B$4,IF(X50&lt;Valores!$A$5,Valores!$B$5,IF(X50&lt;Valores!$A$6,Valores!$B$6,IF(X50&lt;Valores!$A$7,Valores!$B$7,Valores!$B$8))))))),"N/A")</f>
        <v>Alto</v>
      </c>
    </row>
    <row r="51" spans="1:26" ht="40.5">
      <c r="A51" s="121" t="s">
        <v>166</v>
      </c>
      <c r="B51" s="129" t="s">
        <v>154</v>
      </c>
      <c r="C51" s="137" t="s">
        <v>201</v>
      </c>
      <c r="D51" s="131" t="s">
        <v>119</v>
      </c>
      <c r="E51" s="132" t="s">
        <v>156</v>
      </c>
      <c r="F51" s="126" t="s">
        <v>150</v>
      </c>
      <c r="G51" s="126" t="s">
        <v>150</v>
      </c>
      <c r="H51" s="126" t="s">
        <v>156</v>
      </c>
      <c r="I51" s="126" t="s">
        <v>150</v>
      </c>
      <c r="J51" s="126" t="s">
        <v>197</v>
      </c>
      <c r="K51" s="132" t="s">
        <v>156</v>
      </c>
      <c r="L51" s="132" t="s">
        <v>150</v>
      </c>
      <c r="M51" s="132" t="s">
        <v>196</v>
      </c>
      <c r="N51" s="126" t="s">
        <v>196</v>
      </c>
      <c r="O51" s="126" t="s">
        <v>198</v>
      </c>
      <c r="P51" s="126" t="s">
        <v>196</v>
      </c>
      <c r="Q51" s="126" t="s">
        <v>196</v>
      </c>
      <c r="R51" s="146">
        <f>IFERROR(SUM(INDEX('Cálculo Fatores'!$B$2:$B$7,MATCH('Análise do risco'!$E51,'Cálculo Fatores'!$A$2:$A$7,0))*INDEX('Cálculo Fatores'!$E$2:$E$8,MATCH('Análise do risco'!$E$5,'Cálculo Fatores'!$D$2:$D$8,0)),INDEX('Cálculo Fatores'!$B$2:$B$7,MATCH('Análise do risco'!$F51,'Cálculo Fatores'!$A$2:$A$7,0))*INDEX('Cálculo Fatores'!$E$2:$E$8,MATCH('Análise do risco'!$F$5,'Cálculo Fatores'!$D$2:$D$8,0)),INDEX('Cálculo Fatores'!$B$2:$B$7,MATCH('Análise do risco'!$G51,'Cálculo Fatores'!$A$2:$A$7,0))*INDEX('Cálculo Fatores'!$E$2:$E$8,MATCH('Análise do risco'!$G$5,'Cálculo Fatores'!$D$2:$D$8,0)),INDEX('Cálculo Fatores'!$B$2:$B$7,MATCH('Análise do risco'!$I51,'Cálculo Fatores'!$A$2:$A$7,0))*INDEX('Cálculo Fatores'!$E$2:$E$8,MATCH('Análise do risco'!$I$5,'Cálculo Fatores'!$D$2:$D$8,0)),INDEX('Cálculo Fatores'!$B$2:$B$7,MATCH('Análise do risco'!$J51,'Cálculo Fatores'!$A$2:$A$7,0))*INDEX('Cálculo Fatores'!$E$2:$E$8,MATCH('Análise do risco'!$J$5,'Cálculo Fatores'!$D$2:$D$8,0))),"N/A")</f>
        <v>3.8999999999999995</v>
      </c>
      <c r="S51" s="146">
        <f>IFERROR(SUM(INDEX('Cálculo Fatores'!$B$2:$B$7,MATCH('Análise do risco'!$K51,'Cálculo Fatores'!$A$2:$A$7,0))*'Cálculo Fatores'!$H$1,INDEX('Cálculo Fatores'!$B$2:$B$7,MATCH('Análise do risco'!$L51,'Cálculo Fatores'!$A$2:$A$7,0))*'Cálculo Fatores'!$H$2),"N/A")</f>
        <v>6.8</v>
      </c>
      <c r="T51" s="146">
        <v>0.6</v>
      </c>
      <c r="U51" s="146">
        <v>0.4</v>
      </c>
      <c r="V51" s="147">
        <f t="shared" si="4"/>
        <v>5.0599999999999996</v>
      </c>
      <c r="W51" s="148">
        <f>IFERROR(SUM(INDEX('Cálculo Fatores'!$B$10:$B$14,MATCH('Análise do risco'!$M51,'Cálculo Fatores'!$A$10:$A$14,0))*INDEX('Cálculo Fatores'!$E$10:$E$16,MATCH('Análise do risco'!$M$5,'Cálculo Fatores'!$D$10:$D$16,0)),INDEX('Cálculo Fatores'!$B$10:$B$14,MATCH('Análise do risco'!$N51,'Cálculo Fatores'!$A$10:$A$14,0))*INDEX('Cálculo Fatores'!$E$10:$E$16,MATCH('Análise do risco'!$N$5,'Cálculo Fatores'!$D$10:$D$16,0)),INDEX('Cálculo Fatores'!$B$10:$B$14,MATCH('Análise do risco'!$O51,'Cálculo Fatores'!$A$10:$A$14,0))*INDEX('Cálculo Fatores'!$E$10:$E$16,MATCH('Análise do risco'!$O$5,'Cálculo Fatores'!$D$10:$D$16,0)),INDEX('Cálculo Fatores'!$B$10:$B$14,MATCH('Análise do risco'!$P51,'Cálculo Fatores'!$A$10:$A$14,0))*INDEX('Cálculo Fatores'!$E$10:$E$16,MATCH('Análise do risco'!$P$5,'Cálculo Fatores'!$D$10:$D$16,0)),INDEX('Cálculo Fatores'!$B$10:$B$14,MATCH('Análise do risco'!$Q51,'Cálculo Fatores'!$A$10:$A$14,0))*INDEX('Cálculo Fatores'!$E$10:$E$16,MATCH('Análise do risco'!$Q$5,'Cálculo Fatores'!$D$10:$D$16,0))),"N/A")</f>
        <v>0</v>
      </c>
      <c r="X51" s="149">
        <f t="shared" si="5"/>
        <v>5.0599999999999996</v>
      </c>
      <c r="Y51" s="127" t="str">
        <f>IFERROR(IF(V51="N/A","N/A",IF(V51=Valores!$A$2,Valores!$B$2,IF(V51&lt;Valores!$A$3,Valores!$B$3,IF(V51&lt;Valores!$A$4,Valores!$B$4,IF(V51&lt;Valores!$A$5,Valores!$B$5,IF(V51&lt;Valores!$A$6,Valores!$B$6,IF(V51&lt;Valores!$A$7,Valores!$B$7,Valores!$B$8))))))),"N/A")</f>
        <v>Médio</v>
      </c>
      <c r="Z51" s="128" t="str">
        <f>IFERROR(IF(X51="N/A","N/A",IF(X51=Valores!$A$2,Valores!$B$2,IF(X51&lt;Valores!$A$3,Valores!$B$3,IF(X51&lt;Valores!$A$4,Valores!$B$4,IF(X51&lt;Valores!$A$5,Valores!$B$5,IF(X51&lt;Valores!$A$6,Valores!$B$6,IF(X51&lt;Valores!$A$7,Valores!$B$7,Valores!$B$8))))))),"N/A")</f>
        <v>Médio</v>
      </c>
    </row>
    <row r="52" spans="1:26" ht="40.5">
      <c r="A52" s="121" t="s">
        <v>166</v>
      </c>
      <c r="B52" s="129" t="s">
        <v>154</v>
      </c>
      <c r="C52" s="137" t="s">
        <v>201</v>
      </c>
      <c r="D52" s="131" t="s">
        <v>165</v>
      </c>
      <c r="E52" s="132" t="s">
        <v>156</v>
      </c>
      <c r="F52" s="126" t="s">
        <v>150</v>
      </c>
      <c r="G52" s="126" t="s">
        <v>150</v>
      </c>
      <c r="H52" s="126" t="s">
        <v>156</v>
      </c>
      <c r="I52" s="126" t="s">
        <v>150</v>
      </c>
      <c r="J52" s="126" t="s">
        <v>156</v>
      </c>
      <c r="K52" s="132" t="s">
        <v>156</v>
      </c>
      <c r="L52" s="132" t="s">
        <v>156</v>
      </c>
      <c r="M52" s="132" t="s">
        <v>196</v>
      </c>
      <c r="N52" s="126" t="s">
        <v>196</v>
      </c>
      <c r="O52" s="126" t="s">
        <v>198</v>
      </c>
      <c r="P52" s="126" t="s">
        <v>196</v>
      </c>
      <c r="Q52" s="126" t="s">
        <v>196</v>
      </c>
      <c r="R52" s="146">
        <f>IFERROR(SUM(INDEX('Cálculo Fatores'!$B$2:$B$7,MATCH('Análise do risco'!$E52,'Cálculo Fatores'!$A$2:$A$7,0))*INDEX('Cálculo Fatores'!$E$2:$E$8,MATCH('Análise do risco'!$E$5,'Cálculo Fatores'!$D$2:$D$8,0)),INDEX('Cálculo Fatores'!$B$2:$B$7,MATCH('Análise do risco'!$F52,'Cálculo Fatores'!$A$2:$A$7,0))*INDEX('Cálculo Fatores'!$E$2:$E$8,MATCH('Análise do risco'!$F$5,'Cálculo Fatores'!$D$2:$D$8,0)),INDEX('Cálculo Fatores'!$B$2:$B$7,MATCH('Análise do risco'!$G52,'Cálculo Fatores'!$A$2:$A$7,0))*INDEX('Cálculo Fatores'!$E$2:$E$8,MATCH('Análise do risco'!$G$5,'Cálculo Fatores'!$D$2:$D$8,0)),INDEX('Cálculo Fatores'!$B$2:$B$7,MATCH('Análise do risco'!$I52,'Cálculo Fatores'!$A$2:$A$7,0))*INDEX('Cálculo Fatores'!$E$2:$E$8,MATCH('Análise do risco'!$I$5,'Cálculo Fatores'!$D$2:$D$8,0)),INDEX('Cálculo Fatores'!$B$2:$B$7,MATCH('Análise do risco'!$J52,'Cálculo Fatores'!$A$2:$A$7,0))*INDEX('Cálculo Fatores'!$E$2:$E$8,MATCH('Análise do risco'!$J$5,'Cálculo Fatores'!$D$2:$D$8,0))),"N/A")</f>
        <v>5.0999999999999996</v>
      </c>
      <c r="S52" s="146">
        <f>IFERROR(SUM(INDEX('Cálculo Fatores'!$B$2:$B$7,MATCH('Análise do risco'!$K52,'Cálculo Fatores'!$A$2:$A$7,0))*'Cálculo Fatores'!$H$1,INDEX('Cálculo Fatores'!$B$2:$B$7,MATCH('Análise do risco'!$L52,'Cálculo Fatores'!$A$2:$A$7,0))*'Cálculo Fatores'!$H$2),"N/A")</f>
        <v>8</v>
      </c>
      <c r="T52" s="146">
        <v>0.6</v>
      </c>
      <c r="U52" s="146">
        <v>0.4</v>
      </c>
      <c r="V52" s="147">
        <f t="shared" si="4"/>
        <v>6.26</v>
      </c>
      <c r="W52" s="148">
        <f>IFERROR(SUM(INDEX('Cálculo Fatores'!$B$10:$B$14,MATCH('Análise do risco'!$M52,'Cálculo Fatores'!$A$10:$A$14,0))*INDEX('Cálculo Fatores'!$E$10:$E$16,MATCH('Análise do risco'!$M$5,'Cálculo Fatores'!$D$10:$D$16,0)),INDEX('Cálculo Fatores'!$B$10:$B$14,MATCH('Análise do risco'!$N52,'Cálculo Fatores'!$A$10:$A$14,0))*INDEX('Cálculo Fatores'!$E$10:$E$16,MATCH('Análise do risco'!$N$5,'Cálculo Fatores'!$D$10:$D$16,0)),INDEX('Cálculo Fatores'!$B$10:$B$14,MATCH('Análise do risco'!$O52,'Cálculo Fatores'!$A$10:$A$14,0))*INDEX('Cálculo Fatores'!$E$10:$E$16,MATCH('Análise do risco'!$O$5,'Cálculo Fatores'!$D$10:$D$16,0)),INDEX('Cálculo Fatores'!$B$10:$B$14,MATCH('Análise do risco'!$P52,'Cálculo Fatores'!$A$10:$A$14,0))*INDEX('Cálculo Fatores'!$E$10:$E$16,MATCH('Análise do risco'!$P$5,'Cálculo Fatores'!$D$10:$D$16,0)),INDEX('Cálculo Fatores'!$B$10:$B$14,MATCH('Análise do risco'!$Q52,'Cálculo Fatores'!$A$10:$A$14,0))*INDEX('Cálculo Fatores'!$E$10:$E$16,MATCH('Análise do risco'!$Q$5,'Cálculo Fatores'!$D$10:$D$16,0))),"N/A")</f>
        <v>0</v>
      </c>
      <c r="X52" s="149">
        <f t="shared" si="5"/>
        <v>6.26</v>
      </c>
      <c r="Y52" s="127" t="str">
        <f>IFERROR(IF(V52="N/A","N/A",IF(V52=Valores!$A$2,Valores!$B$2,IF(V52&lt;Valores!$A$3,Valores!$B$3,IF(V52&lt;Valores!$A$4,Valores!$B$4,IF(V52&lt;Valores!$A$5,Valores!$B$5,IF(V52&lt;Valores!$A$6,Valores!$B$6,IF(V52&lt;Valores!$A$7,Valores!$B$7,Valores!$B$8))))))),"N/A")</f>
        <v>Alto</v>
      </c>
      <c r="Z52" s="128" t="str">
        <f>IFERROR(IF(X52="N/A","N/A",IF(X52=Valores!$A$2,Valores!$B$2,IF(X52&lt;Valores!$A$3,Valores!$B$3,IF(X52&lt;Valores!$A$4,Valores!$B$4,IF(X52&lt;Valores!$A$5,Valores!$B$5,IF(X52&lt;Valores!$A$6,Valores!$B$6,IF(X52&lt;Valores!$A$7,Valores!$B$7,Valores!$B$8))))))),"N/A")</f>
        <v>Alto</v>
      </c>
    </row>
    <row r="53" spans="1:26" ht="40.5">
      <c r="A53" s="121" t="s">
        <v>166</v>
      </c>
      <c r="B53" s="129" t="s">
        <v>154</v>
      </c>
      <c r="C53" s="137" t="s">
        <v>201</v>
      </c>
      <c r="D53" s="131" t="s">
        <v>135</v>
      </c>
      <c r="E53" s="132" t="s">
        <v>156</v>
      </c>
      <c r="F53" s="126" t="s">
        <v>150</v>
      </c>
      <c r="G53" s="126" t="s">
        <v>150</v>
      </c>
      <c r="H53" s="126" t="s">
        <v>156</v>
      </c>
      <c r="I53" s="126" t="s">
        <v>150</v>
      </c>
      <c r="J53" s="126" t="s">
        <v>156</v>
      </c>
      <c r="K53" s="132" t="s">
        <v>156</v>
      </c>
      <c r="L53" s="132" t="s">
        <v>155</v>
      </c>
      <c r="M53" s="132" t="s">
        <v>196</v>
      </c>
      <c r="N53" s="126" t="s">
        <v>196</v>
      </c>
      <c r="O53" s="126" t="s">
        <v>198</v>
      </c>
      <c r="P53" s="126" t="s">
        <v>196</v>
      </c>
      <c r="Q53" s="126" t="s">
        <v>196</v>
      </c>
      <c r="R53" s="146">
        <f>IFERROR(SUM(INDEX('Cálculo Fatores'!$B$2:$B$7,MATCH('Análise do risco'!$E53,'Cálculo Fatores'!$A$2:$A$7,0))*INDEX('Cálculo Fatores'!$E$2:$E$8,MATCH('Análise do risco'!$E$5,'Cálculo Fatores'!$D$2:$D$8,0)),INDEX('Cálculo Fatores'!$B$2:$B$7,MATCH('Análise do risco'!$F53,'Cálculo Fatores'!$A$2:$A$7,0))*INDEX('Cálculo Fatores'!$E$2:$E$8,MATCH('Análise do risco'!$F$5,'Cálculo Fatores'!$D$2:$D$8,0)),INDEX('Cálculo Fatores'!$B$2:$B$7,MATCH('Análise do risco'!$G53,'Cálculo Fatores'!$A$2:$A$7,0))*INDEX('Cálculo Fatores'!$E$2:$E$8,MATCH('Análise do risco'!$G$5,'Cálculo Fatores'!$D$2:$D$8,0)),INDEX('Cálculo Fatores'!$B$2:$B$7,MATCH('Análise do risco'!$I53,'Cálculo Fatores'!$A$2:$A$7,0))*INDEX('Cálculo Fatores'!$E$2:$E$8,MATCH('Análise do risco'!$I$5,'Cálculo Fatores'!$D$2:$D$8,0)),INDEX('Cálculo Fatores'!$B$2:$B$7,MATCH('Análise do risco'!$J53,'Cálculo Fatores'!$A$2:$A$7,0))*INDEX('Cálculo Fatores'!$E$2:$E$8,MATCH('Análise do risco'!$J$5,'Cálculo Fatores'!$D$2:$D$8,0))),"N/A")</f>
        <v>5.0999999999999996</v>
      </c>
      <c r="S53" s="146">
        <f>IFERROR(SUM(INDEX('Cálculo Fatores'!$B$2:$B$7,MATCH('Análise do risco'!$K53,'Cálculo Fatores'!$A$2:$A$7,0))*'Cálculo Fatores'!$H$1,INDEX('Cálculo Fatores'!$B$2:$B$7,MATCH('Análise do risco'!$L53,'Cálculo Fatores'!$A$2:$A$7,0))*'Cálculo Fatores'!$H$2),"N/A")</f>
        <v>9.1999999999999993</v>
      </c>
      <c r="T53" s="146">
        <v>0.6</v>
      </c>
      <c r="U53" s="146">
        <v>0.4</v>
      </c>
      <c r="V53" s="147">
        <f t="shared" si="4"/>
        <v>6.7399999999999993</v>
      </c>
      <c r="W53" s="148">
        <f>IFERROR(SUM(INDEX('Cálculo Fatores'!$B$10:$B$14,MATCH('Análise do risco'!$M53,'Cálculo Fatores'!$A$10:$A$14,0))*INDEX('Cálculo Fatores'!$E$10:$E$16,MATCH('Análise do risco'!$M$5,'Cálculo Fatores'!$D$10:$D$16,0)),INDEX('Cálculo Fatores'!$B$10:$B$14,MATCH('Análise do risco'!$N53,'Cálculo Fatores'!$A$10:$A$14,0))*INDEX('Cálculo Fatores'!$E$10:$E$16,MATCH('Análise do risco'!$N$5,'Cálculo Fatores'!$D$10:$D$16,0)),INDEX('Cálculo Fatores'!$B$10:$B$14,MATCH('Análise do risco'!$O53,'Cálculo Fatores'!$A$10:$A$14,0))*INDEX('Cálculo Fatores'!$E$10:$E$16,MATCH('Análise do risco'!$O$5,'Cálculo Fatores'!$D$10:$D$16,0)),INDEX('Cálculo Fatores'!$B$10:$B$14,MATCH('Análise do risco'!$P53,'Cálculo Fatores'!$A$10:$A$14,0))*INDEX('Cálculo Fatores'!$E$10:$E$16,MATCH('Análise do risco'!$P$5,'Cálculo Fatores'!$D$10:$D$16,0)),INDEX('Cálculo Fatores'!$B$10:$B$14,MATCH('Análise do risco'!$Q53,'Cálculo Fatores'!$A$10:$A$14,0))*INDEX('Cálculo Fatores'!$E$10:$E$16,MATCH('Análise do risco'!$Q$5,'Cálculo Fatores'!$D$10:$D$16,0))),"N/A")</f>
        <v>0</v>
      </c>
      <c r="X53" s="149">
        <f t="shared" si="5"/>
        <v>6.7399999999999993</v>
      </c>
      <c r="Y53" s="127" t="str">
        <f>IFERROR(IF(V53="N/A","N/A",IF(V53=Valores!$A$2,Valores!$B$2,IF(V53&lt;Valores!$A$3,Valores!$B$3,IF(V53&lt;Valores!$A$4,Valores!$B$4,IF(V53&lt;Valores!$A$5,Valores!$B$5,IF(V53&lt;Valores!$A$6,Valores!$B$6,IF(V53&lt;Valores!$A$7,Valores!$B$7,Valores!$B$8))))))),"N/A")</f>
        <v>Alto</v>
      </c>
      <c r="Z53" s="128" t="str">
        <f>IFERROR(IF(X53="N/A","N/A",IF(X53=Valores!$A$2,Valores!$B$2,IF(X53&lt;Valores!$A$3,Valores!$B$3,IF(X53&lt;Valores!$A$4,Valores!$B$4,IF(X53&lt;Valores!$A$5,Valores!$B$5,IF(X53&lt;Valores!$A$6,Valores!$B$6,IF(X53&lt;Valores!$A$7,Valores!$B$7,Valores!$B$8))))))),"N/A")</f>
        <v>Alto</v>
      </c>
    </row>
    <row r="54" spans="1:26" ht="40.5">
      <c r="A54" s="121" t="s">
        <v>166</v>
      </c>
      <c r="B54" s="129" t="s">
        <v>154</v>
      </c>
      <c r="C54" s="137" t="s">
        <v>201</v>
      </c>
      <c r="D54" s="131" t="s">
        <v>138</v>
      </c>
      <c r="E54" s="132" t="s">
        <v>156</v>
      </c>
      <c r="F54" s="126" t="s">
        <v>150</v>
      </c>
      <c r="G54" s="126" t="s">
        <v>150</v>
      </c>
      <c r="H54" s="126" t="s">
        <v>156</v>
      </c>
      <c r="I54" s="126" t="s">
        <v>150</v>
      </c>
      <c r="J54" s="126" t="s">
        <v>156</v>
      </c>
      <c r="K54" s="132" t="s">
        <v>156</v>
      </c>
      <c r="L54" s="132" t="s">
        <v>155</v>
      </c>
      <c r="M54" s="132" t="s">
        <v>196</v>
      </c>
      <c r="N54" s="126" t="s">
        <v>196</v>
      </c>
      <c r="O54" s="126" t="s">
        <v>198</v>
      </c>
      <c r="P54" s="126" t="s">
        <v>196</v>
      </c>
      <c r="Q54" s="126" t="s">
        <v>196</v>
      </c>
      <c r="R54" s="146">
        <f>IFERROR(SUM(INDEX('Cálculo Fatores'!$B$2:$B$7,MATCH('Análise do risco'!$E54,'Cálculo Fatores'!$A$2:$A$7,0))*INDEX('Cálculo Fatores'!$E$2:$E$8,MATCH('Análise do risco'!$E$5,'Cálculo Fatores'!$D$2:$D$8,0)),INDEX('Cálculo Fatores'!$B$2:$B$7,MATCH('Análise do risco'!$F54,'Cálculo Fatores'!$A$2:$A$7,0))*INDEX('Cálculo Fatores'!$E$2:$E$8,MATCH('Análise do risco'!$F$5,'Cálculo Fatores'!$D$2:$D$8,0)),INDEX('Cálculo Fatores'!$B$2:$B$7,MATCH('Análise do risco'!$G54,'Cálculo Fatores'!$A$2:$A$7,0))*INDEX('Cálculo Fatores'!$E$2:$E$8,MATCH('Análise do risco'!$G$5,'Cálculo Fatores'!$D$2:$D$8,0)),INDEX('Cálculo Fatores'!$B$2:$B$7,MATCH('Análise do risco'!$I54,'Cálculo Fatores'!$A$2:$A$7,0))*INDEX('Cálculo Fatores'!$E$2:$E$8,MATCH('Análise do risco'!$I$5,'Cálculo Fatores'!$D$2:$D$8,0)),INDEX('Cálculo Fatores'!$B$2:$B$7,MATCH('Análise do risco'!$J54,'Cálculo Fatores'!$A$2:$A$7,0))*INDEX('Cálculo Fatores'!$E$2:$E$8,MATCH('Análise do risco'!$J$5,'Cálculo Fatores'!$D$2:$D$8,0))),"N/A")</f>
        <v>5.0999999999999996</v>
      </c>
      <c r="S54" s="146">
        <f>IFERROR(SUM(INDEX('Cálculo Fatores'!$B$2:$B$7,MATCH('Análise do risco'!$K54,'Cálculo Fatores'!$A$2:$A$7,0))*'Cálculo Fatores'!$H$1,INDEX('Cálculo Fatores'!$B$2:$B$7,MATCH('Análise do risco'!$L54,'Cálculo Fatores'!$A$2:$A$7,0))*'Cálculo Fatores'!$H$2),"N/A")</f>
        <v>9.1999999999999993</v>
      </c>
      <c r="T54" s="146">
        <v>0.6</v>
      </c>
      <c r="U54" s="146">
        <v>0.4</v>
      </c>
      <c r="V54" s="147">
        <f t="shared" si="4"/>
        <v>6.7399999999999993</v>
      </c>
      <c r="W54" s="148">
        <f>IFERROR(SUM(INDEX('Cálculo Fatores'!$B$10:$B$14,MATCH('Análise do risco'!$M54,'Cálculo Fatores'!$A$10:$A$14,0))*INDEX('Cálculo Fatores'!$E$10:$E$16,MATCH('Análise do risco'!$M$5,'Cálculo Fatores'!$D$10:$D$16,0)),INDEX('Cálculo Fatores'!$B$10:$B$14,MATCH('Análise do risco'!$N54,'Cálculo Fatores'!$A$10:$A$14,0))*INDEX('Cálculo Fatores'!$E$10:$E$16,MATCH('Análise do risco'!$N$5,'Cálculo Fatores'!$D$10:$D$16,0)),INDEX('Cálculo Fatores'!$B$10:$B$14,MATCH('Análise do risco'!$O54,'Cálculo Fatores'!$A$10:$A$14,0))*INDEX('Cálculo Fatores'!$E$10:$E$16,MATCH('Análise do risco'!$O$5,'Cálculo Fatores'!$D$10:$D$16,0)),INDEX('Cálculo Fatores'!$B$10:$B$14,MATCH('Análise do risco'!$P54,'Cálculo Fatores'!$A$10:$A$14,0))*INDEX('Cálculo Fatores'!$E$10:$E$16,MATCH('Análise do risco'!$P$5,'Cálculo Fatores'!$D$10:$D$16,0)),INDEX('Cálculo Fatores'!$B$10:$B$14,MATCH('Análise do risco'!$Q54,'Cálculo Fatores'!$A$10:$A$14,0))*INDEX('Cálculo Fatores'!$E$10:$E$16,MATCH('Análise do risco'!$Q$5,'Cálculo Fatores'!$D$10:$D$16,0))),"N/A")</f>
        <v>0</v>
      </c>
      <c r="X54" s="149">
        <f t="shared" si="5"/>
        <v>6.7399999999999993</v>
      </c>
      <c r="Y54" s="127" t="str">
        <f>IFERROR(IF(V54="N/A","N/A",IF(V54=Valores!$A$2,Valores!$B$2,IF(V54&lt;Valores!$A$3,Valores!$B$3,IF(V54&lt;Valores!$A$4,Valores!$B$4,IF(V54&lt;Valores!$A$5,Valores!$B$5,IF(V54&lt;Valores!$A$6,Valores!$B$6,IF(V54&lt;Valores!$A$7,Valores!$B$7,Valores!$B$8))))))),"N/A")</f>
        <v>Alto</v>
      </c>
      <c r="Z54" s="128" t="str">
        <f>IFERROR(IF(X54="N/A","N/A",IF(X54=Valores!$A$2,Valores!$B$2,IF(X54&lt;Valores!$A$3,Valores!$B$3,IF(X54&lt;Valores!$A$4,Valores!$B$4,IF(X54&lt;Valores!$A$5,Valores!$B$5,IF(X54&lt;Valores!$A$6,Valores!$B$6,IF(X54&lt;Valores!$A$7,Valores!$B$7,Valores!$B$8))))))),"N/A")</f>
        <v>Alto</v>
      </c>
    </row>
    <row r="55" spans="1:26" ht="40.5">
      <c r="A55" s="121" t="s">
        <v>166</v>
      </c>
      <c r="B55" s="129" t="s">
        <v>154</v>
      </c>
      <c r="C55" s="137" t="s">
        <v>201</v>
      </c>
      <c r="D55" s="131" t="s">
        <v>71</v>
      </c>
      <c r="E55" s="132" t="s">
        <v>156</v>
      </c>
      <c r="F55" s="126" t="s">
        <v>150</v>
      </c>
      <c r="G55" s="126" t="s">
        <v>150</v>
      </c>
      <c r="H55" s="126" t="s">
        <v>156</v>
      </c>
      <c r="I55" s="126" t="s">
        <v>150</v>
      </c>
      <c r="J55" s="126" t="s">
        <v>156</v>
      </c>
      <c r="K55" s="132" t="s">
        <v>156</v>
      </c>
      <c r="L55" s="132" t="s">
        <v>150</v>
      </c>
      <c r="M55" s="132" t="s">
        <v>196</v>
      </c>
      <c r="N55" s="126" t="s">
        <v>196</v>
      </c>
      <c r="O55" s="126" t="s">
        <v>198</v>
      </c>
      <c r="P55" s="126" t="s">
        <v>196</v>
      </c>
      <c r="Q55" s="126" t="s">
        <v>196</v>
      </c>
      <c r="R55" s="146">
        <f>IFERROR(SUM(INDEX('Cálculo Fatores'!$B$2:$B$7,MATCH('Análise do risco'!$E55,'Cálculo Fatores'!$A$2:$A$7,0))*INDEX('Cálculo Fatores'!$E$2:$E$8,MATCH('Análise do risco'!$E$5,'Cálculo Fatores'!$D$2:$D$8,0)),INDEX('Cálculo Fatores'!$B$2:$B$7,MATCH('Análise do risco'!$F55,'Cálculo Fatores'!$A$2:$A$7,0))*INDEX('Cálculo Fatores'!$E$2:$E$8,MATCH('Análise do risco'!$F$5,'Cálculo Fatores'!$D$2:$D$8,0)),INDEX('Cálculo Fatores'!$B$2:$B$7,MATCH('Análise do risco'!$G55,'Cálculo Fatores'!$A$2:$A$7,0))*INDEX('Cálculo Fatores'!$E$2:$E$8,MATCH('Análise do risco'!$G$5,'Cálculo Fatores'!$D$2:$D$8,0)),INDEX('Cálculo Fatores'!$B$2:$B$7,MATCH('Análise do risco'!$I55,'Cálculo Fatores'!$A$2:$A$7,0))*INDEX('Cálculo Fatores'!$E$2:$E$8,MATCH('Análise do risco'!$I$5,'Cálculo Fatores'!$D$2:$D$8,0)),INDEX('Cálculo Fatores'!$B$2:$B$7,MATCH('Análise do risco'!$J55,'Cálculo Fatores'!$A$2:$A$7,0))*INDEX('Cálculo Fatores'!$E$2:$E$8,MATCH('Análise do risco'!$J$5,'Cálculo Fatores'!$D$2:$D$8,0))),"N/A")</f>
        <v>5.0999999999999996</v>
      </c>
      <c r="S55" s="146">
        <f>IFERROR(SUM(INDEX('Cálculo Fatores'!$B$2:$B$7,MATCH('Análise do risco'!$K55,'Cálculo Fatores'!$A$2:$A$7,0))*'Cálculo Fatores'!$H$1,INDEX('Cálculo Fatores'!$B$2:$B$7,MATCH('Análise do risco'!$L55,'Cálculo Fatores'!$A$2:$A$7,0))*'Cálculo Fatores'!$H$2),"N/A")</f>
        <v>6.8</v>
      </c>
      <c r="T55" s="146">
        <v>0.6</v>
      </c>
      <c r="U55" s="146">
        <v>0.4</v>
      </c>
      <c r="V55" s="147">
        <f t="shared" si="4"/>
        <v>5.7799999999999994</v>
      </c>
      <c r="W55" s="148">
        <f>IFERROR(SUM(INDEX('Cálculo Fatores'!$B$10:$B$14,MATCH('Análise do risco'!$M55,'Cálculo Fatores'!$A$10:$A$14,0))*INDEX('Cálculo Fatores'!$E$10:$E$16,MATCH('Análise do risco'!$M$5,'Cálculo Fatores'!$D$10:$D$16,0)),INDEX('Cálculo Fatores'!$B$10:$B$14,MATCH('Análise do risco'!$N55,'Cálculo Fatores'!$A$10:$A$14,0))*INDEX('Cálculo Fatores'!$E$10:$E$16,MATCH('Análise do risco'!$N$5,'Cálculo Fatores'!$D$10:$D$16,0)),INDEX('Cálculo Fatores'!$B$10:$B$14,MATCH('Análise do risco'!$O55,'Cálculo Fatores'!$A$10:$A$14,0))*INDEX('Cálculo Fatores'!$E$10:$E$16,MATCH('Análise do risco'!$O$5,'Cálculo Fatores'!$D$10:$D$16,0)),INDEX('Cálculo Fatores'!$B$10:$B$14,MATCH('Análise do risco'!$P55,'Cálculo Fatores'!$A$10:$A$14,0))*INDEX('Cálculo Fatores'!$E$10:$E$16,MATCH('Análise do risco'!$P$5,'Cálculo Fatores'!$D$10:$D$16,0)),INDEX('Cálculo Fatores'!$B$10:$B$14,MATCH('Análise do risco'!$Q55,'Cálculo Fatores'!$A$10:$A$14,0))*INDEX('Cálculo Fatores'!$E$10:$E$16,MATCH('Análise do risco'!$Q$5,'Cálculo Fatores'!$D$10:$D$16,0))),"N/A")</f>
        <v>0</v>
      </c>
      <c r="X55" s="149">
        <f t="shared" si="5"/>
        <v>5.7799999999999994</v>
      </c>
      <c r="Y55" s="127" t="str">
        <f>IFERROR(IF(V55="N/A","N/A",IF(V55=Valores!$A$2,Valores!$B$2,IF(V55&lt;Valores!$A$3,Valores!$B$3,IF(V55&lt;Valores!$A$4,Valores!$B$4,IF(V55&lt;Valores!$A$5,Valores!$B$5,IF(V55&lt;Valores!$A$6,Valores!$B$6,IF(V55&lt;Valores!$A$7,Valores!$B$7,Valores!$B$8))))))),"N/A")</f>
        <v>Médio</v>
      </c>
      <c r="Z55" s="128" t="str">
        <f>IFERROR(IF(X55="N/A","N/A",IF(X55=Valores!$A$2,Valores!$B$2,IF(X55&lt;Valores!$A$3,Valores!$B$3,IF(X55&lt;Valores!$A$4,Valores!$B$4,IF(X55&lt;Valores!$A$5,Valores!$B$5,IF(X55&lt;Valores!$A$6,Valores!$B$6,IF(X55&lt;Valores!$A$7,Valores!$B$7,Valores!$B$8))))))),"N/A")</f>
        <v>Médio</v>
      </c>
    </row>
    <row r="56" spans="1:26" ht="40.5">
      <c r="A56" s="121" t="s">
        <v>166</v>
      </c>
      <c r="B56" s="129" t="s">
        <v>154</v>
      </c>
      <c r="C56" s="137" t="s">
        <v>201</v>
      </c>
      <c r="D56" s="131" t="s">
        <v>73</v>
      </c>
      <c r="E56" s="132" t="s">
        <v>156</v>
      </c>
      <c r="F56" s="126" t="s">
        <v>150</v>
      </c>
      <c r="G56" s="126" t="s">
        <v>150</v>
      </c>
      <c r="H56" s="126" t="s">
        <v>156</v>
      </c>
      <c r="I56" s="126" t="s">
        <v>150</v>
      </c>
      <c r="J56" s="126" t="s">
        <v>156</v>
      </c>
      <c r="K56" s="132" t="s">
        <v>156</v>
      </c>
      <c r="L56" s="132" t="s">
        <v>150</v>
      </c>
      <c r="M56" s="132" t="s">
        <v>196</v>
      </c>
      <c r="N56" s="126" t="s">
        <v>196</v>
      </c>
      <c r="O56" s="126" t="s">
        <v>198</v>
      </c>
      <c r="P56" s="126" t="s">
        <v>196</v>
      </c>
      <c r="Q56" s="126" t="s">
        <v>196</v>
      </c>
      <c r="R56" s="146">
        <f>IFERROR(SUM(INDEX('Cálculo Fatores'!$B$2:$B$7,MATCH('Análise do risco'!$E56,'Cálculo Fatores'!$A$2:$A$7,0))*INDEX('Cálculo Fatores'!$E$2:$E$8,MATCH('Análise do risco'!$E$5,'Cálculo Fatores'!$D$2:$D$8,0)),INDEX('Cálculo Fatores'!$B$2:$B$7,MATCH('Análise do risco'!$F56,'Cálculo Fatores'!$A$2:$A$7,0))*INDEX('Cálculo Fatores'!$E$2:$E$8,MATCH('Análise do risco'!$F$5,'Cálculo Fatores'!$D$2:$D$8,0)),INDEX('Cálculo Fatores'!$B$2:$B$7,MATCH('Análise do risco'!$G56,'Cálculo Fatores'!$A$2:$A$7,0))*INDEX('Cálculo Fatores'!$E$2:$E$8,MATCH('Análise do risco'!$G$5,'Cálculo Fatores'!$D$2:$D$8,0)),INDEX('Cálculo Fatores'!$B$2:$B$7,MATCH('Análise do risco'!$I56,'Cálculo Fatores'!$A$2:$A$7,0))*INDEX('Cálculo Fatores'!$E$2:$E$8,MATCH('Análise do risco'!$I$5,'Cálculo Fatores'!$D$2:$D$8,0)),INDEX('Cálculo Fatores'!$B$2:$B$7,MATCH('Análise do risco'!$J56,'Cálculo Fatores'!$A$2:$A$7,0))*INDEX('Cálculo Fatores'!$E$2:$E$8,MATCH('Análise do risco'!$J$5,'Cálculo Fatores'!$D$2:$D$8,0))),"N/A")</f>
        <v>5.0999999999999996</v>
      </c>
      <c r="S56" s="146">
        <f>IFERROR(SUM(INDEX('Cálculo Fatores'!$B$2:$B$7,MATCH('Análise do risco'!$K56,'Cálculo Fatores'!$A$2:$A$7,0))*'Cálculo Fatores'!$H$1,INDEX('Cálculo Fatores'!$B$2:$B$7,MATCH('Análise do risco'!$L56,'Cálculo Fatores'!$A$2:$A$7,0))*'Cálculo Fatores'!$H$2),"N/A")</f>
        <v>6.8</v>
      </c>
      <c r="T56" s="146">
        <v>0.6</v>
      </c>
      <c r="U56" s="146">
        <v>0.4</v>
      </c>
      <c r="V56" s="147">
        <f t="shared" si="4"/>
        <v>5.7799999999999994</v>
      </c>
      <c r="W56" s="148">
        <f>IFERROR(SUM(INDEX('Cálculo Fatores'!$B$10:$B$14,MATCH('Análise do risco'!$M56,'Cálculo Fatores'!$A$10:$A$14,0))*INDEX('Cálculo Fatores'!$E$10:$E$16,MATCH('Análise do risco'!$M$5,'Cálculo Fatores'!$D$10:$D$16,0)),INDEX('Cálculo Fatores'!$B$10:$B$14,MATCH('Análise do risco'!$N56,'Cálculo Fatores'!$A$10:$A$14,0))*INDEX('Cálculo Fatores'!$E$10:$E$16,MATCH('Análise do risco'!$N$5,'Cálculo Fatores'!$D$10:$D$16,0)),INDEX('Cálculo Fatores'!$B$10:$B$14,MATCH('Análise do risco'!$O56,'Cálculo Fatores'!$A$10:$A$14,0))*INDEX('Cálculo Fatores'!$E$10:$E$16,MATCH('Análise do risco'!$O$5,'Cálculo Fatores'!$D$10:$D$16,0)),INDEX('Cálculo Fatores'!$B$10:$B$14,MATCH('Análise do risco'!$P56,'Cálculo Fatores'!$A$10:$A$14,0))*INDEX('Cálculo Fatores'!$E$10:$E$16,MATCH('Análise do risco'!$P$5,'Cálculo Fatores'!$D$10:$D$16,0)),INDEX('Cálculo Fatores'!$B$10:$B$14,MATCH('Análise do risco'!$Q56,'Cálculo Fatores'!$A$10:$A$14,0))*INDEX('Cálculo Fatores'!$E$10:$E$16,MATCH('Análise do risco'!$Q$5,'Cálculo Fatores'!$D$10:$D$16,0))),"N/A")</f>
        <v>0</v>
      </c>
      <c r="X56" s="149">
        <f t="shared" si="5"/>
        <v>5.7799999999999994</v>
      </c>
      <c r="Y56" s="127" t="str">
        <f>IFERROR(IF(V56="N/A","N/A",IF(V56=Valores!$A$2,Valores!$B$2,IF(V56&lt;Valores!$A$3,Valores!$B$3,IF(V56&lt;Valores!$A$4,Valores!$B$4,IF(V56&lt;Valores!$A$5,Valores!$B$5,IF(V56&lt;Valores!$A$6,Valores!$B$6,IF(V56&lt;Valores!$A$7,Valores!$B$7,Valores!$B$8))))))),"N/A")</f>
        <v>Médio</v>
      </c>
      <c r="Z56" s="128" t="str">
        <f>IFERROR(IF(X56="N/A","N/A",IF(X56=Valores!$A$2,Valores!$B$2,IF(X56&lt;Valores!$A$3,Valores!$B$3,IF(X56&lt;Valores!$A$4,Valores!$B$4,IF(X56&lt;Valores!$A$5,Valores!$B$5,IF(X56&lt;Valores!$A$6,Valores!$B$6,IF(X56&lt;Valores!$A$7,Valores!$B$7,Valores!$B$8))))))),"N/A")</f>
        <v>Médio</v>
      </c>
    </row>
    <row r="57" spans="1:26" ht="40.5">
      <c r="A57" s="121" t="s">
        <v>166</v>
      </c>
      <c r="B57" s="129" t="s">
        <v>154</v>
      </c>
      <c r="C57" s="137" t="s">
        <v>201</v>
      </c>
      <c r="D57" s="131" t="s">
        <v>75</v>
      </c>
      <c r="E57" s="132" t="s">
        <v>156</v>
      </c>
      <c r="F57" s="126" t="s">
        <v>150</v>
      </c>
      <c r="G57" s="126" t="s">
        <v>150</v>
      </c>
      <c r="H57" s="126" t="s">
        <v>156</v>
      </c>
      <c r="I57" s="126" t="s">
        <v>150</v>
      </c>
      <c r="J57" s="126" t="s">
        <v>156</v>
      </c>
      <c r="K57" s="132" t="s">
        <v>156</v>
      </c>
      <c r="L57" s="132" t="s">
        <v>150</v>
      </c>
      <c r="M57" s="132" t="s">
        <v>196</v>
      </c>
      <c r="N57" s="126" t="s">
        <v>196</v>
      </c>
      <c r="O57" s="126" t="s">
        <v>198</v>
      </c>
      <c r="P57" s="126" t="s">
        <v>196</v>
      </c>
      <c r="Q57" s="126" t="s">
        <v>196</v>
      </c>
      <c r="R57" s="146">
        <f>IFERROR(SUM(INDEX('Cálculo Fatores'!$B$2:$B$7,MATCH('Análise do risco'!$E57,'Cálculo Fatores'!$A$2:$A$7,0))*INDEX('Cálculo Fatores'!$E$2:$E$8,MATCH('Análise do risco'!$E$5,'Cálculo Fatores'!$D$2:$D$8,0)),INDEX('Cálculo Fatores'!$B$2:$B$7,MATCH('Análise do risco'!$F57,'Cálculo Fatores'!$A$2:$A$7,0))*INDEX('Cálculo Fatores'!$E$2:$E$8,MATCH('Análise do risco'!$F$5,'Cálculo Fatores'!$D$2:$D$8,0)),INDEX('Cálculo Fatores'!$B$2:$B$7,MATCH('Análise do risco'!$G57,'Cálculo Fatores'!$A$2:$A$7,0))*INDEX('Cálculo Fatores'!$E$2:$E$8,MATCH('Análise do risco'!$G$5,'Cálculo Fatores'!$D$2:$D$8,0)),INDEX('Cálculo Fatores'!$B$2:$B$7,MATCH('Análise do risco'!$I57,'Cálculo Fatores'!$A$2:$A$7,0))*INDEX('Cálculo Fatores'!$E$2:$E$8,MATCH('Análise do risco'!$I$5,'Cálculo Fatores'!$D$2:$D$8,0)),INDEX('Cálculo Fatores'!$B$2:$B$7,MATCH('Análise do risco'!$J57,'Cálculo Fatores'!$A$2:$A$7,0))*INDEX('Cálculo Fatores'!$E$2:$E$8,MATCH('Análise do risco'!$J$5,'Cálculo Fatores'!$D$2:$D$8,0))),"N/A")</f>
        <v>5.0999999999999996</v>
      </c>
      <c r="S57" s="146">
        <f>IFERROR(SUM(INDEX('Cálculo Fatores'!$B$2:$B$7,MATCH('Análise do risco'!$K57,'Cálculo Fatores'!$A$2:$A$7,0))*'Cálculo Fatores'!$H$1,INDEX('Cálculo Fatores'!$B$2:$B$7,MATCH('Análise do risco'!$L57,'Cálculo Fatores'!$A$2:$A$7,0))*'Cálculo Fatores'!$H$2),"N/A")</f>
        <v>6.8</v>
      </c>
      <c r="T57" s="146">
        <v>0.6</v>
      </c>
      <c r="U57" s="146">
        <v>0.4</v>
      </c>
      <c r="V57" s="147">
        <f t="shared" si="4"/>
        <v>5.7799999999999994</v>
      </c>
      <c r="W57" s="148">
        <f>IFERROR(SUM(INDEX('Cálculo Fatores'!$B$10:$B$14,MATCH('Análise do risco'!$M57,'Cálculo Fatores'!$A$10:$A$14,0))*INDEX('Cálculo Fatores'!$E$10:$E$16,MATCH('Análise do risco'!$M$5,'Cálculo Fatores'!$D$10:$D$16,0)),INDEX('Cálculo Fatores'!$B$10:$B$14,MATCH('Análise do risco'!$N57,'Cálculo Fatores'!$A$10:$A$14,0))*INDEX('Cálculo Fatores'!$E$10:$E$16,MATCH('Análise do risco'!$N$5,'Cálculo Fatores'!$D$10:$D$16,0)),INDEX('Cálculo Fatores'!$B$10:$B$14,MATCH('Análise do risco'!$O57,'Cálculo Fatores'!$A$10:$A$14,0))*INDEX('Cálculo Fatores'!$E$10:$E$16,MATCH('Análise do risco'!$O$5,'Cálculo Fatores'!$D$10:$D$16,0)),INDEX('Cálculo Fatores'!$B$10:$B$14,MATCH('Análise do risco'!$P57,'Cálculo Fatores'!$A$10:$A$14,0))*INDEX('Cálculo Fatores'!$E$10:$E$16,MATCH('Análise do risco'!$P$5,'Cálculo Fatores'!$D$10:$D$16,0)),INDEX('Cálculo Fatores'!$B$10:$B$14,MATCH('Análise do risco'!$Q57,'Cálculo Fatores'!$A$10:$A$14,0))*INDEX('Cálculo Fatores'!$E$10:$E$16,MATCH('Análise do risco'!$Q$5,'Cálculo Fatores'!$D$10:$D$16,0))),"N/A")</f>
        <v>0</v>
      </c>
      <c r="X57" s="149">
        <f t="shared" si="5"/>
        <v>5.7799999999999994</v>
      </c>
      <c r="Y57" s="127" t="str">
        <f>IFERROR(IF(V57="N/A","N/A",IF(V57=Valores!$A$2,Valores!$B$2,IF(V57&lt;Valores!$A$3,Valores!$B$3,IF(V57&lt;Valores!$A$4,Valores!$B$4,IF(V57&lt;Valores!$A$5,Valores!$B$5,IF(V57&lt;Valores!$A$6,Valores!$B$6,IF(V57&lt;Valores!$A$7,Valores!$B$7,Valores!$B$8))))))),"N/A")</f>
        <v>Médio</v>
      </c>
      <c r="Z57" s="128" t="str">
        <f>IFERROR(IF(X57="N/A","N/A",IF(X57=Valores!$A$2,Valores!$B$2,IF(X57&lt;Valores!$A$3,Valores!$B$3,IF(X57&lt;Valores!$A$4,Valores!$B$4,IF(X57&lt;Valores!$A$5,Valores!$B$5,IF(X57&lt;Valores!$A$6,Valores!$B$6,IF(X57&lt;Valores!$A$7,Valores!$B$7,Valores!$B$8))))))),"N/A")</f>
        <v>Médio</v>
      </c>
    </row>
    <row r="58" spans="1:26" ht="40.5">
      <c r="A58" s="121" t="s">
        <v>166</v>
      </c>
      <c r="B58" s="138" t="s">
        <v>159</v>
      </c>
      <c r="C58" s="139" t="s">
        <v>202</v>
      </c>
      <c r="D58" s="135" t="s">
        <v>122</v>
      </c>
      <c r="E58" s="125" t="s">
        <v>156</v>
      </c>
      <c r="F58" s="136" t="s">
        <v>150</v>
      </c>
      <c r="G58" s="136" t="s">
        <v>150</v>
      </c>
      <c r="H58" s="136" t="s">
        <v>156</v>
      </c>
      <c r="I58" s="136" t="s">
        <v>150</v>
      </c>
      <c r="J58" s="136" t="s">
        <v>156</v>
      </c>
      <c r="K58" s="136" t="s">
        <v>156</v>
      </c>
      <c r="L58" s="136" t="s">
        <v>156</v>
      </c>
      <c r="M58" s="136" t="s">
        <v>196</v>
      </c>
      <c r="N58" s="136" t="s">
        <v>196</v>
      </c>
      <c r="O58" s="136" t="s">
        <v>198</v>
      </c>
      <c r="P58" s="136" t="s">
        <v>196</v>
      </c>
      <c r="Q58" s="136" t="s">
        <v>196</v>
      </c>
      <c r="R58" s="146">
        <f>IFERROR(SUM(INDEX('Cálculo Fatores'!$B$2:$B$7,MATCH('Análise do risco'!$E58,'Cálculo Fatores'!$A$2:$A$7,0))*INDEX('Cálculo Fatores'!$E$2:$E$8,MATCH('Análise do risco'!$E$5,'Cálculo Fatores'!$D$2:$D$8,0)),INDEX('Cálculo Fatores'!$B$2:$B$7,MATCH('Análise do risco'!$F58,'Cálculo Fatores'!$A$2:$A$7,0))*INDEX('Cálculo Fatores'!$E$2:$E$8,MATCH('Análise do risco'!$F$5,'Cálculo Fatores'!$D$2:$D$8,0)),INDEX('Cálculo Fatores'!$B$2:$B$7,MATCH('Análise do risco'!$G58,'Cálculo Fatores'!$A$2:$A$7,0))*INDEX('Cálculo Fatores'!$E$2:$E$8,MATCH('Análise do risco'!$G$5,'Cálculo Fatores'!$D$2:$D$8,0)),INDEX('Cálculo Fatores'!$B$2:$B$7,MATCH('Análise do risco'!$I58,'Cálculo Fatores'!$A$2:$A$7,0))*INDEX('Cálculo Fatores'!$E$2:$E$8,MATCH('Análise do risco'!$I$5,'Cálculo Fatores'!$D$2:$D$8,0)),INDEX('Cálculo Fatores'!$B$2:$B$7,MATCH('Análise do risco'!$J58,'Cálculo Fatores'!$A$2:$A$7,0))*INDEX('Cálculo Fatores'!$E$2:$E$8,MATCH('Análise do risco'!$J$5,'Cálculo Fatores'!$D$2:$D$8,0))),"N/A")</f>
        <v>5.0999999999999996</v>
      </c>
      <c r="S58" s="146">
        <f>IFERROR(SUM(INDEX('Cálculo Fatores'!$B$2:$B$7,MATCH('Análise do risco'!$K58,'Cálculo Fatores'!$A$2:$A$7,0))*'Cálculo Fatores'!$H$1,INDEX('Cálculo Fatores'!$B$2:$B$7,MATCH('Análise do risco'!$L58,'Cálculo Fatores'!$A$2:$A$7,0))*'Cálculo Fatores'!$H$2),"N/A")</f>
        <v>8</v>
      </c>
      <c r="T58" s="146">
        <v>0.6</v>
      </c>
      <c r="U58" s="146">
        <v>0.4</v>
      </c>
      <c r="V58" s="147">
        <f t="shared" si="4"/>
        <v>6.26</v>
      </c>
      <c r="W58" s="148">
        <f>IFERROR(SUM(INDEX('Cálculo Fatores'!$B$10:$B$14,MATCH('Análise do risco'!$M58,'Cálculo Fatores'!$A$10:$A$14,0))*INDEX('Cálculo Fatores'!$E$10:$E$16,MATCH('Análise do risco'!$M$5,'Cálculo Fatores'!$D$10:$D$16,0)),INDEX('Cálculo Fatores'!$B$10:$B$14,MATCH('Análise do risco'!$N58,'Cálculo Fatores'!$A$10:$A$14,0))*INDEX('Cálculo Fatores'!$E$10:$E$16,MATCH('Análise do risco'!$N$5,'Cálculo Fatores'!$D$10:$D$16,0)),INDEX('Cálculo Fatores'!$B$10:$B$14,MATCH('Análise do risco'!$O58,'Cálculo Fatores'!$A$10:$A$14,0))*INDEX('Cálculo Fatores'!$E$10:$E$16,MATCH('Análise do risco'!$O$5,'Cálculo Fatores'!$D$10:$D$16,0)),INDEX('Cálculo Fatores'!$B$10:$B$14,MATCH('Análise do risco'!$P58,'Cálculo Fatores'!$A$10:$A$14,0))*INDEX('Cálculo Fatores'!$E$10:$E$16,MATCH('Análise do risco'!$P$5,'Cálculo Fatores'!$D$10:$D$16,0)),INDEX('Cálculo Fatores'!$B$10:$B$14,MATCH('Análise do risco'!$Q58,'Cálculo Fatores'!$A$10:$A$14,0))*INDEX('Cálculo Fatores'!$E$10:$E$16,MATCH('Análise do risco'!$Q$5,'Cálculo Fatores'!$D$10:$D$16,0))),"N/A")</f>
        <v>0</v>
      </c>
      <c r="X58" s="149">
        <f t="shared" si="5"/>
        <v>6.26</v>
      </c>
      <c r="Y58" s="127" t="str">
        <f>IFERROR(IF(V58="N/A","N/A",IF(V58=Valores!$A$2,Valores!$B$2,IF(V58&lt;Valores!$A$3,Valores!$B$3,IF(V58&lt;Valores!$A$4,Valores!$B$4,IF(V58&lt;Valores!$A$5,Valores!$B$5,IF(V58&lt;Valores!$A$6,Valores!$B$6,IF(V58&lt;Valores!$A$7,Valores!$B$7,Valores!$B$8))))))),"N/A")</f>
        <v>Alto</v>
      </c>
      <c r="Z58" s="128" t="str">
        <f>IFERROR(IF(X58="N/A","N/A",IF(X58=Valores!$A$2,Valores!$B$2,IF(X58&lt;Valores!$A$3,Valores!$B$3,IF(X58&lt;Valores!$A$4,Valores!$B$4,IF(X58&lt;Valores!$A$5,Valores!$B$5,IF(X58&lt;Valores!$A$6,Valores!$B$6,IF(X58&lt;Valores!$A$7,Valores!$B$7,Valores!$B$8))))))),"N/A")</f>
        <v>Alto</v>
      </c>
    </row>
    <row r="59" spans="1:26" ht="40.5">
      <c r="A59" s="121" t="s">
        <v>166</v>
      </c>
      <c r="B59" s="138" t="s">
        <v>159</v>
      </c>
      <c r="C59" s="139" t="s">
        <v>202</v>
      </c>
      <c r="D59" s="135" t="s">
        <v>106</v>
      </c>
      <c r="E59" s="125" t="s">
        <v>156</v>
      </c>
      <c r="F59" s="136" t="s">
        <v>150</v>
      </c>
      <c r="G59" s="136" t="s">
        <v>150</v>
      </c>
      <c r="H59" s="136" t="s">
        <v>156</v>
      </c>
      <c r="I59" s="136" t="s">
        <v>150</v>
      </c>
      <c r="J59" s="136" t="s">
        <v>156</v>
      </c>
      <c r="K59" s="136" t="s">
        <v>156</v>
      </c>
      <c r="L59" s="136" t="s">
        <v>156</v>
      </c>
      <c r="M59" s="136" t="s">
        <v>196</v>
      </c>
      <c r="N59" s="136" t="s">
        <v>196</v>
      </c>
      <c r="O59" s="136" t="s">
        <v>198</v>
      </c>
      <c r="P59" s="136" t="s">
        <v>196</v>
      </c>
      <c r="Q59" s="136" t="s">
        <v>196</v>
      </c>
      <c r="R59" s="146">
        <f>IFERROR(SUM(INDEX('Cálculo Fatores'!$B$2:$B$7,MATCH('Análise do risco'!$E59,'Cálculo Fatores'!$A$2:$A$7,0))*INDEX('Cálculo Fatores'!$E$2:$E$8,MATCH('Análise do risco'!$E$5,'Cálculo Fatores'!$D$2:$D$8,0)),INDEX('Cálculo Fatores'!$B$2:$B$7,MATCH('Análise do risco'!$F59,'Cálculo Fatores'!$A$2:$A$7,0))*INDEX('Cálculo Fatores'!$E$2:$E$8,MATCH('Análise do risco'!$F$5,'Cálculo Fatores'!$D$2:$D$8,0)),INDEX('Cálculo Fatores'!$B$2:$B$7,MATCH('Análise do risco'!$G59,'Cálculo Fatores'!$A$2:$A$7,0))*INDEX('Cálculo Fatores'!$E$2:$E$8,MATCH('Análise do risco'!$G$5,'Cálculo Fatores'!$D$2:$D$8,0)),INDEX('Cálculo Fatores'!$B$2:$B$7,MATCH('Análise do risco'!$I59,'Cálculo Fatores'!$A$2:$A$7,0))*INDEX('Cálculo Fatores'!$E$2:$E$8,MATCH('Análise do risco'!$I$5,'Cálculo Fatores'!$D$2:$D$8,0)),INDEX('Cálculo Fatores'!$B$2:$B$7,MATCH('Análise do risco'!$J59,'Cálculo Fatores'!$A$2:$A$7,0))*INDEX('Cálculo Fatores'!$E$2:$E$8,MATCH('Análise do risco'!$J$5,'Cálculo Fatores'!$D$2:$D$8,0))),"N/A")</f>
        <v>5.0999999999999996</v>
      </c>
      <c r="S59" s="146">
        <f>IFERROR(SUM(INDEX('Cálculo Fatores'!$B$2:$B$7,MATCH('Análise do risco'!$K59,'Cálculo Fatores'!$A$2:$A$7,0))*'Cálculo Fatores'!$H$1,INDEX('Cálculo Fatores'!$B$2:$B$7,MATCH('Análise do risco'!$L59,'Cálculo Fatores'!$A$2:$A$7,0))*'Cálculo Fatores'!$H$2),"N/A")</f>
        <v>8</v>
      </c>
      <c r="T59" s="146">
        <v>0.6</v>
      </c>
      <c r="U59" s="146">
        <v>0.4</v>
      </c>
      <c r="V59" s="147">
        <f t="shared" si="4"/>
        <v>6.26</v>
      </c>
      <c r="W59" s="148">
        <f>IFERROR(SUM(INDEX('Cálculo Fatores'!$B$10:$B$14,MATCH('Análise do risco'!$M59,'Cálculo Fatores'!$A$10:$A$14,0))*INDEX('Cálculo Fatores'!$E$10:$E$16,MATCH('Análise do risco'!$M$5,'Cálculo Fatores'!$D$10:$D$16,0)),INDEX('Cálculo Fatores'!$B$10:$B$14,MATCH('Análise do risco'!$N59,'Cálculo Fatores'!$A$10:$A$14,0))*INDEX('Cálculo Fatores'!$E$10:$E$16,MATCH('Análise do risco'!$N$5,'Cálculo Fatores'!$D$10:$D$16,0)),INDEX('Cálculo Fatores'!$B$10:$B$14,MATCH('Análise do risco'!$O59,'Cálculo Fatores'!$A$10:$A$14,0))*INDEX('Cálculo Fatores'!$E$10:$E$16,MATCH('Análise do risco'!$O$5,'Cálculo Fatores'!$D$10:$D$16,0)),INDEX('Cálculo Fatores'!$B$10:$B$14,MATCH('Análise do risco'!$P59,'Cálculo Fatores'!$A$10:$A$14,0))*INDEX('Cálculo Fatores'!$E$10:$E$16,MATCH('Análise do risco'!$P$5,'Cálculo Fatores'!$D$10:$D$16,0)),INDEX('Cálculo Fatores'!$B$10:$B$14,MATCH('Análise do risco'!$Q59,'Cálculo Fatores'!$A$10:$A$14,0))*INDEX('Cálculo Fatores'!$E$10:$E$16,MATCH('Análise do risco'!$Q$5,'Cálculo Fatores'!$D$10:$D$16,0))),"N/A")</f>
        <v>0</v>
      </c>
      <c r="X59" s="149">
        <f t="shared" si="5"/>
        <v>6.26</v>
      </c>
      <c r="Y59" s="127" t="str">
        <f>IFERROR(IF(V59="N/A","N/A",IF(V59=Valores!$A$2,Valores!$B$2,IF(V59&lt;Valores!$A$3,Valores!$B$3,IF(V59&lt;Valores!$A$4,Valores!$B$4,IF(V59&lt;Valores!$A$5,Valores!$B$5,IF(V59&lt;Valores!$A$6,Valores!$B$6,IF(V59&lt;Valores!$A$7,Valores!$B$7,Valores!$B$8))))))),"N/A")</f>
        <v>Alto</v>
      </c>
      <c r="Z59" s="128" t="str">
        <f>IFERROR(IF(X59="N/A","N/A",IF(X59=Valores!$A$2,Valores!$B$2,IF(X59&lt;Valores!$A$3,Valores!$B$3,IF(X59&lt;Valores!$A$4,Valores!$B$4,IF(X59&lt;Valores!$A$5,Valores!$B$5,IF(X59&lt;Valores!$A$6,Valores!$B$6,IF(X59&lt;Valores!$A$7,Valores!$B$7,Valores!$B$8))))))),"N/A")</f>
        <v>Alto</v>
      </c>
    </row>
    <row r="60" spans="1:26" ht="40.5">
      <c r="A60" s="121" t="s">
        <v>166</v>
      </c>
      <c r="B60" s="138" t="s">
        <v>159</v>
      </c>
      <c r="C60" s="139" t="s">
        <v>202</v>
      </c>
      <c r="D60" s="135" t="s">
        <v>109</v>
      </c>
      <c r="E60" s="125" t="s">
        <v>156</v>
      </c>
      <c r="F60" s="136" t="s">
        <v>150</v>
      </c>
      <c r="G60" s="136" t="s">
        <v>150</v>
      </c>
      <c r="H60" s="136" t="s">
        <v>156</v>
      </c>
      <c r="I60" s="136" t="s">
        <v>150</v>
      </c>
      <c r="J60" s="136" t="s">
        <v>156</v>
      </c>
      <c r="K60" s="136" t="s">
        <v>156</v>
      </c>
      <c r="L60" s="136" t="s">
        <v>156</v>
      </c>
      <c r="M60" s="136" t="s">
        <v>196</v>
      </c>
      <c r="N60" s="136" t="s">
        <v>196</v>
      </c>
      <c r="O60" s="136" t="s">
        <v>198</v>
      </c>
      <c r="P60" s="136" t="s">
        <v>196</v>
      </c>
      <c r="Q60" s="136" t="s">
        <v>196</v>
      </c>
      <c r="R60" s="146">
        <f>IFERROR(SUM(INDEX('Cálculo Fatores'!$B$2:$B$7,MATCH('Análise do risco'!$E60,'Cálculo Fatores'!$A$2:$A$7,0))*INDEX('Cálculo Fatores'!$E$2:$E$8,MATCH('Análise do risco'!$E$5,'Cálculo Fatores'!$D$2:$D$8,0)),INDEX('Cálculo Fatores'!$B$2:$B$7,MATCH('Análise do risco'!$F60,'Cálculo Fatores'!$A$2:$A$7,0))*INDEX('Cálculo Fatores'!$E$2:$E$8,MATCH('Análise do risco'!$F$5,'Cálculo Fatores'!$D$2:$D$8,0)),INDEX('Cálculo Fatores'!$B$2:$B$7,MATCH('Análise do risco'!$G60,'Cálculo Fatores'!$A$2:$A$7,0))*INDEX('Cálculo Fatores'!$E$2:$E$8,MATCH('Análise do risco'!$G$5,'Cálculo Fatores'!$D$2:$D$8,0)),INDEX('Cálculo Fatores'!$B$2:$B$7,MATCH('Análise do risco'!$I60,'Cálculo Fatores'!$A$2:$A$7,0))*INDEX('Cálculo Fatores'!$E$2:$E$8,MATCH('Análise do risco'!$I$5,'Cálculo Fatores'!$D$2:$D$8,0)),INDEX('Cálculo Fatores'!$B$2:$B$7,MATCH('Análise do risco'!$J60,'Cálculo Fatores'!$A$2:$A$7,0))*INDEX('Cálculo Fatores'!$E$2:$E$8,MATCH('Análise do risco'!$J$5,'Cálculo Fatores'!$D$2:$D$8,0))),"N/A")</f>
        <v>5.0999999999999996</v>
      </c>
      <c r="S60" s="146">
        <f>IFERROR(SUM(INDEX('Cálculo Fatores'!$B$2:$B$7,MATCH('Análise do risco'!$K60,'Cálculo Fatores'!$A$2:$A$7,0))*'Cálculo Fatores'!$H$1,INDEX('Cálculo Fatores'!$B$2:$B$7,MATCH('Análise do risco'!$L60,'Cálculo Fatores'!$A$2:$A$7,0))*'Cálculo Fatores'!$H$2),"N/A")</f>
        <v>8</v>
      </c>
      <c r="T60" s="146">
        <v>0.6</v>
      </c>
      <c r="U60" s="146">
        <v>0.4</v>
      </c>
      <c r="V60" s="147">
        <f t="shared" si="4"/>
        <v>6.26</v>
      </c>
      <c r="W60" s="148">
        <f>IFERROR(SUM(INDEX('Cálculo Fatores'!$B$10:$B$14,MATCH('Análise do risco'!$M60,'Cálculo Fatores'!$A$10:$A$14,0))*INDEX('Cálculo Fatores'!$E$10:$E$16,MATCH('Análise do risco'!$M$5,'Cálculo Fatores'!$D$10:$D$16,0)),INDEX('Cálculo Fatores'!$B$10:$B$14,MATCH('Análise do risco'!$N60,'Cálculo Fatores'!$A$10:$A$14,0))*INDEX('Cálculo Fatores'!$E$10:$E$16,MATCH('Análise do risco'!$N$5,'Cálculo Fatores'!$D$10:$D$16,0)),INDEX('Cálculo Fatores'!$B$10:$B$14,MATCH('Análise do risco'!$O60,'Cálculo Fatores'!$A$10:$A$14,0))*INDEX('Cálculo Fatores'!$E$10:$E$16,MATCH('Análise do risco'!$O$5,'Cálculo Fatores'!$D$10:$D$16,0)),INDEX('Cálculo Fatores'!$B$10:$B$14,MATCH('Análise do risco'!$P60,'Cálculo Fatores'!$A$10:$A$14,0))*INDEX('Cálculo Fatores'!$E$10:$E$16,MATCH('Análise do risco'!$P$5,'Cálculo Fatores'!$D$10:$D$16,0)),INDEX('Cálculo Fatores'!$B$10:$B$14,MATCH('Análise do risco'!$Q60,'Cálculo Fatores'!$A$10:$A$14,0))*INDEX('Cálculo Fatores'!$E$10:$E$16,MATCH('Análise do risco'!$Q$5,'Cálculo Fatores'!$D$10:$D$16,0))),"N/A")</f>
        <v>0</v>
      </c>
      <c r="X60" s="149">
        <f t="shared" si="5"/>
        <v>6.26</v>
      </c>
      <c r="Y60" s="127" t="str">
        <f>IFERROR(IF(V60="N/A","N/A",IF(V60=Valores!$A$2,Valores!$B$2,IF(V60&lt;Valores!$A$3,Valores!$B$3,IF(V60&lt;Valores!$A$4,Valores!$B$4,IF(V60&lt;Valores!$A$5,Valores!$B$5,IF(V60&lt;Valores!$A$6,Valores!$B$6,IF(V60&lt;Valores!$A$7,Valores!$B$7,Valores!$B$8))))))),"N/A")</f>
        <v>Alto</v>
      </c>
      <c r="Z60" s="128" t="str">
        <f>IFERROR(IF(X60="N/A","N/A",IF(X60=Valores!$A$2,Valores!$B$2,IF(X60&lt;Valores!$A$3,Valores!$B$3,IF(X60&lt;Valores!$A$4,Valores!$B$4,IF(X60&lt;Valores!$A$5,Valores!$B$5,IF(X60&lt;Valores!$A$6,Valores!$B$6,IF(X60&lt;Valores!$A$7,Valores!$B$7,Valores!$B$8))))))),"N/A")</f>
        <v>Alto</v>
      </c>
    </row>
    <row r="61" spans="1:26" ht="40.5">
      <c r="A61" s="121" t="s">
        <v>166</v>
      </c>
      <c r="B61" s="138" t="s">
        <v>159</v>
      </c>
      <c r="C61" s="139" t="s">
        <v>202</v>
      </c>
      <c r="D61" s="135" t="s">
        <v>51</v>
      </c>
      <c r="E61" s="125" t="s">
        <v>156</v>
      </c>
      <c r="F61" s="136" t="s">
        <v>150</v>
      </c>
      <c r="G61" s="136" t="s">
        <v>150</v>
      </c>
      <c r="H61" s="136" t="s">
        <v>156</v>
      </c>
      <c r="I61" s="136" t="s">
        <v>150</v>
      </c>
      <c r="J61" s="136" t="s">
        <v>156</v>
      </c>
      <c r="K61" s="136" t="s">
        <v>156</v>
      </c>
      <c r="L61" s="136" t="s">
        <v>155</v>
      </c>
      <c r="M61" s="136" t="s">
        <v>196</v>
      </c>
      <c r="N61" s="136" t="s">
        <v>196</v>
      </c>
      <c r="O61" s="136" t="s">
        <v>198</v>
      </c>
      <c r="P61" s="136" t="s">
        <v>196</v>
      </c>
      <c r="Q61" s="136" t="s">
        <v>196</v>
      </c>
      <c r="R61" s="146">
        <f>IFERROR(SUM(INDEX('Cálculo Fatores'!$B$2:$B$7,MATCH('Análise do risco'!$E61,'Cálculo Fatores'!$A$2:$A$7,0))*INDEX('Cálculo Fatores'!$E$2:$E$8,MATCH('Análise do risco'!$E$5,'Cálculo Fatores'!$D$2:$D$8,0)),INDEX('Cálculo Fatores'!$B$2:$B$7,MATCH('Análise do risco'!$F61,'Cálculo Fatores'!$A$2:$A$7,0))*INDEX('Cálculo Fatores'!$E$2:$E$8,MATCH('Análise do risco'!$F$5,'Cálculo Fatores'!$D$2:$D$8,0)),INDEX('Cálculo Fatores'!$B$2:$B$7,MATCH('Análise do risco'!$G61,'Cálculo Fatores'!$A$2:$A$7,0))*INDEX('Cálculo Fatores'!$E$2:$E$8,MATCH('Análise do risco'!$G$5,'Cálculo Fatores'!$D$2:$D$8,0)),INDEX('Cálculo Fatores'!$B$2:$B$7,MATCH('Análise do risco'!$I61,'Cálculo Fatores'!$A$2:$A$7,0))*INDEX('Cálculo Fatores'!$E$2:$E$8,MATCH('Análise do risco'!$I$5,'Cálculo Fatores'!$D$2:$D$8,0)),INDEX('Cálculo Fatores'!$B$2:$B$7,MATCH('Análise do risco'!$J61,'Cálculo Fatores'!$A$2:$A$7,0))*INDEX('Cálculo Fatores'!$E$2:$E$8,MATCH('Análise do risco'!$J$5,'Cálculo Fatores'!$D$2:$D$8,0))),"N/A")</f>
        <v>5.0999999999999996</v>
      </c>
      <c r="S61" s="146">
        <f>IFERROR(SUM(INDEX('Cálculo Fatores'!$B$2:$B$7,MATCH('Análise do risco'!$K61,'Cálculo Fatores'!$A$2:$A$7,0))*'Cálculo Fatores'!$H$1,INDEX('Cálculo Fatores'!$B$2:$B$7,MATCH('Análise do risco'!$L61,'Cálculo Fatores'!$A$2:$A$7,0))*'Cálculo Fatores'!$H$2),"N/A")</f>
        <v>9.1999999999999993</v>
      </c>
      <c r="T61" s="146">
        <v>0.6</v>
      </c>
      <c r="U61" s="146">
        <v>0.4</v>
      </c>
      <c r="V61" s="147">
        <f t="shared" si="4"/>
        <v>6.7399999999999993</v>
      </c>
      <c r="W61" s="148">
        <f>IFERROR(SUM(INDEX('Cálculo Fatores'!$B$10:$B$14,MATCH('Análise do risco'!$M61,'Cálculo Fatores'!$A$10:$A$14,0))*INDEX('Cálculo Fatores'!$E$10:$E$16,MATCH('Análise do risco'!$M$5,'Cálculo Fatores'!$D$10:$D$16,0)),INDEX('Cálculo Fatores'!$B$10:$B$14,MATCH('Análise do risco'!$N61,'Cálculo Fatores'!$A$10:$A$14,0))*INDEX('Cálculo Fatores'!$E$10:$E$16,MATCH('Análise do risco'!$N$5,'Cálculo Fatores'!$D$10:$D$16,0)),INDEX('Cálculo Fatores'!$B$10:$B$14,MATCH('Análise do risco'!$O61,'Cálculo Fatores'!$A$10:$A$14,0))*INDEX('Cálculo Fatores'!$E$10:$E$16,MATCH('Análise do risco'!$O$5,'Cálculo Fatores'!$D$10:$D$16,0)),INDEX('Cálculo Fatores'!$B$10:$B$14,MATCH('Análise do risco'!$P61,'Cálculo Fatores'!$A$10:$A$14,0))*INDEX('Cálculo Fatores'!$E$10:$E$16,MATCH('Análise do risco'!$P$5,'Cálculo Fatores'!$D$10:$D$16,0)),INDEX('Cálculo Fatores'!$B$10:$B$14,MATCH('Análise do risco'!$Q61,'Cálculo Fatores'!$A$10:$A$14,0))*INDEX('Cálculo Fatores'!$E$10:$E$16,MATCH('Análise do risco'!$Q$5,'Cálculo Fatores'!$D$10:$D$16,0))),"N/A")</f>
        <v>0</v>
      </c>
      <c r="X61" s="149">
        <f t="shared" si="5"/>
        <v>6.7399999999999993</v>
      </c>
      <c r="Y61" s="127" t="str">
        <f>IFERROR(IF(V61="N/A","N/A",IF(V61=Valores!$A$2,Valores!$B$2,IF(V61&lt;Valores!$A$3,Valores!$B$3,IF(V61&lt;Valores!$A$4,Valores!$B$4,IF(V61&lt;Valores!$A$5,Valores!$B$5,IF(V61&lt;Valores!$A$6,Valores!$B$6,IF(V61&lt;Valores!$A$7,Valores!$B$7,Valores!$B$8))))))),"N/A")</f>
        <v>Alto</v>
      </c>
      <c r="Z61" s="128" t="str">
        <f>IFERROR(IF(X61="N/A","N/A",IF(X61=Valores!$A$2,Valores!$B$2,IF(X61&lt;Valores!$A$3,Valores!$B$3,IF(X61&lt;Valores!$A$4,Valores!$B$4,IF(X61&lt;Valores!$A$5,Valores!$B$5,IF(X61&lt;Valores!$A$6,Valores!$B$6,IF(X61&lt;Valores!$A$7,Valores!$B$7,Valores!$B$8))))))),"N/A")</f>
        <v>Alto</v>
      </c>
    </row>
    <row r="62" spans="1:26" ht="40.5">
      <c r="A62" s="121" t="s">
        <v>166</v>
      </c>
      <c r="B62" s="138" t="s">
        <v>159</v>
      </c>
      <c r="C62" s="139" t="s">
        <v>202</v>
      </c>
      <c r="D62" s="135" t="s">
        <v>53</v>
      </c>
      <c r="E62" s="125" t="s">
        <v>156</v>
      </c>
      <c r="F62" s="136" t="s">
        <v>150</v>
      </c>
      <c r="G62" s="136" t="s">
        <v>150</v>
      </c>
      <c r="H62" s="136" t="s">
        <v>156</v>
      </c>
      <c r="I62" s="136" t="s">
        <v>150</v>
      </c>
      <c r="J62" s="136" t="s">
        <v>197</v>
      </c>
      <c r="K62" s="136" t="s">
        <v>156</v>
      </c>
      <c r="L62" s="136" t="s">
        <v>155</v>
      </c>
      <c r="M62" s="136" t="s">
        <v>196</v>
      </c>
      <c r="N62" s="136" t="s">
        <v>196</v>
      </c>
      <c r="O62" s="136" t="s">
        <v>198</v>
      </c>
      <c r="P62" s="136" t="s">
        <v>196</v>
      </c>
      <c r="Q62" s="136" t="s">
        <v>196</v>
      </c>
      <c r="R62" s="146">
        <f>IFERROR(SUM(INDEX('Cálculo Fatores'!$B$2:$B$7,MATCH('Análise do risco'!$E62,'Cálculo Fatores'!$A$2:$A$7,0))*INDEX('Cálculo Fatores'!$E$2:$E$8,MATCH('Análise do risco'!$E$5,'Cálculo Fatores'!$D$2:$D$8,0)),INDEX('Cálculo Fatores'!$B$2:$B$7,MATCH('Análise do risco'!$F62,'Cálculo Fatores'!$A$2:$A$7,0))*INDEX('Cálculo Fatores'!$E$2:$E$8,MATCH('Análise do risco'!$F$5,'Cálculo Fatores'!$D$2:$D$8,0)),INDEX('Cálculo Fatores'!$B$2:$B$7,MATCH('Análise do risco'!$G62,'Cálculo Fatores'!$A$2:$A$7,0))*INDEX('Cálculo Fatores'!$E$2:$E$8,MATCH('Análise do risco'!$G$5,'Cálculo Fatores'!$D$2:$D$8,0)),INDEX('Cálculo Fatores'!$B$2:$B$7,MATCH('Análise do risco'!$I62,'Cálculo Fatores'!$A$2:$A$7,0))*INDEX('Cálculo Fatores'!$E$2:$E$8,MATCH('Análise do risco'!$I$5,'Cálculo Fatores'!$D$2:$D$8,0)),INDEX('Cálculo Fatores'!$B$2:$B$7,MATCH('Análise do risco'!$J62,'Cálculo Fatores'!$A$2:$A$7,0))*INDEX('Cálculo Fatores'!$E$2:$E$8,MATCH('Análise do risco'!$J$5,'Cálculo Fatores'!$D$2:$D$8,0))),"N/A")</f>
        <v>3.8999999999999995</v>
      </c>
      <c r="S62" s="146">
        <f>IFERROR(SUM(INDEX('Cálculo Fatores'!$B$2:$B$7,MATCH('Análise do risco'!$K62,'Cálculo Fatores'!$A$2:$A$7,0))*'Cálculo Fatores'!$H$1,INDEX('Cálculo Fatores'!$B$2:$B$7,MATCH('Análise do risco'!$L62,'Cálculo Fatores'!$A$2:$A$7,0))*'Cálculo Fatores'!$H$2),"N/A")</f>
        <v>9.1999999999999993</v>
      </c>
      <c r="T62" s="146">
        <v>0.6</v>
      </c>
      <c r="U62" s="146">
        <v>0.4</v>
      </c>
      <c r="V62" s="147">
        <f t="shared" si="4"/>
        <v>6.02</v>
      </c>
      <c r="W62" s="148">
        <f>IFERROR(SUM(INDEX('Cálculo Fatores'!$B$10:$B$14,MATCH('Análise do risco'!$M62,'Cálculo Fatores'!$A$10:$A$14,0))*INDEX('Cálculo Fatores'!$E$10:$E$16,MATCH('Análise do risco'!$M$5,'Cálculo Fatores'!$D$10:$D$16,0)),INDEX('Cálculo Fatores'!$B$10:$B$14,MATCH('Análise do risco'!$N62,'Cálculo Fatores'!$A$10:$A$14,0))*INDEX('Cálculo Fatores'!$E$10:$E$16,MATCH('Análise do risco'!$N$5,'Cálculo Fatores'!$D$10:$D$16,0)),INDEX('Cálculo Fatores'!$B$10:$B$14,MATCH('Análise do risco'!$O62,'Cálculo Fatores'!$A$10:$A$14,0))*INDEX('Cálculo Fatores'!$E$10:$E$16,MATCH('Análise do risco'!$O$5,'Cálculo Fatores'!$D$10:$D$16,0)),INDEX('Cálculo Fatores'!$B$10:$B$14,MATCH('Análise do risco'!$P62,'Cálculo Fatores'!$A$10:$A$14,0))*INDEX('Cálculo Fatores'!$E$10:$E$16,MATCH('Análise do risco'!$P$5,'Cálculo Fatores'!$D$10:$D$16,0)),INDEX('Cálculo Fatores'!$B$10:$B$14,MATCH('Análise do risco'!$Q62,'Cálculo Fatores'!$A$10:$A$14,0))*INDEX('Cálculo Fatores'!$E$10:$E$16,MATCH('Análise do risco'!$Q$5,'Cálculo Fatores'!$D$10:$D$16,0))),"N/A")</f>
        <v>0</v>
      </c>
      <c r="X62" s="149">
        <f t="shared" si="5"/>
        <v>6.02</v>
      </c>
      <c r="Y62" s="127" t="str">
        <f>IFERROR(IF(V62="N/A","N/A",IF(V62=Valores!$A$2,Valores!$B$2,IF(V62&lt;Valores!$A$3,Valores!$B$3,IF(V62&lt;Valores!$A$4,Valores!$B$4,IF(V62&lt;Valores!$A$5,Valores!$B$5,IF(V62&lt;Valores!$A$6,Valores!$B$6,IF(V62&lt;Valores!$A$7,Valores!$B$7,Valores!$B$8))))))),"N/A")</f>
        <v>Alto</v>
      </c>
      <c r="Z62" s="128" t="str">
        <f>IFERROR(IF(X62="N/A","N/A",IF(X62=Valores!$A$2,Valores!$B$2,IF(X62&lt;Valores!$A$3,Valores!$B$3,IF(X62&lt;Valores!$A$4,Valores!$B$4,IF(X62&lt;Valores!$A$5,Valores!$B$5,IF(X62&lt;Valores!$A$6,Valores!$B$6,IF(X62&lt;Valores!$A$7,Valores!$B$7,Valores!$B$8))))))),"N/A")</f>
        <v>Alto</v>
      </c>
    </row>
    <row r="63" spans="1:26" ht="40.5">
      <c r="A63" s="121" t="s">
        <v>166</v>
      </c>
      <c r="B63" s="138" t="s">
        <v>159</v>
      </c>
      <c r="C63" s="139" t="s">
        <v>202</v>
      </c>
      <c r="D63" s="135" t="s">
        <v>116</v>
      </c>
      <c r="E63" s="125" t="s">
        <v>156</v>
      </c>
      <c r="F63" s="136" t="s">
        <v>150</v>
      </c>
      <c r="G63" s="136" t="s">
        <v>150</v>
      </c>
      <c r="H63" s="136" t="s">
        <v>156</v>
      </c>
      <c r="I63" s="136" t="s">
        <v>150</v>
      </c>
      <c r="J63" s="136" t="s">
        <v>197</v>
      </c>
      <c r="K63" s="136" t="s">
        <v>156</v>
      </c>
      <c r="L63" s="136" t="s">
        <v>155</v>
      </c>
      <c r="M63" s="136" t="s">
        <v>196</v>
      </c>
      <c r="N63" s="136" t="s">
        <v>196</v>
      </c>
      <c r="O63" s="136" t="s">
        <v>198</v>
      </c>
      <c r="P63" s="136" t="s">
        <v>196</v>
      </c>
      <c r="Q63" s="136" t="s">
        <v>196</v>
      </c>
      <c r="R63" s="146">
        <f>IFERROR(SUM(INDEX('Cálculo Fatores'!$B$2:$B$7,MATCH('Análise do risco'!$E63,'Cálculo Fatores'!$A$2:$A$7,0))*INDEX('Cálculo Fatores'!$E$2:$E$8,MATCH('Análise do risco'!$E$5,'Cálculo Fatores'!$D$2:$D$8,0)),INDEX('Cálculo Fatores'!$B$2:$B$7,MATCH('Análise do risco'!$F63,'Cálculo Fatores'!$A$2:$A$7,0))*INDEX('Cálculo Fatores'!$E$2:$E$8,MATCH('Análise do risco'!$F$5,'Cálculo Fatores'!$D$2:$D$8,0)),INDEX('Cálculo Fatores'!$B$2:$B$7,MATCH('Análise do risco'!$G63,'Cálculo Fatores'!$A$2:$A$7,0))*INDEX('Cálculo Fatores'!$E$2:$E$8,MATCH('Análise do risco'!$G$5,'Cálculo Fatores'!$D$2:$D$8,0)),INDEX('Cálculo Fatores'!$B$2:$B$7,MATCH('Análise do risco'!$I63,'Cálculo Fatores'!$A$2:$A$7,0))*INDEX('Cálculo Fatores'!$E$2:$E$8,MATCH('Análise do risco'!$I$5,'Cálculo Fatores'!$D$2:$D$8,0)),INDEX('Cálculo Fatores'!$B$2:$B$7,MATCH('Análise do risco'!$J63,'Cálculo Fatores'!$A$2:$A$7,0))*INDEX('Cálculo Fatores'!$E$2:$E$8,MATCH('Análise do risco'!$J$5,'Cálculo Fatores'!$D$2:$D$8,0))),"N/A")</f>
        <v>3.8999999999999995</v>
      </c>
      <c r="S63" s="146">
        <f>IFERROR(SUM(INDEX('Cálculo Fatores'!$B$2:$B$7,MATCH('Análise do risco'!$K63,'Cálculo Fatores'!$A$2:$A$7,0))*'Cálculo Fatores'!$H$1,INDEX('Cálculo Fatores'!$B$2:$B$7,MATCH('Análise do risco'!$L63,'Cálculo Fatores'!$A$2:$A$7,0))*'Cálculo Fatores'!$H$2),"N/A")</f>
        <v>9.1999999999999993</v>
      </c>
      <c r="T63" s="146">
        <v>0.6</v>
      </c>
      <c r="U63" s="146">
        <v>0.4</v>
      </c>
      <c r="V63" s="147">
        <f t="shared" si="4"/>
        <v>6.02</v>
      </c>
      <c r="W63" s="148">
        <f>IFERROR(SUM(INDEX('Cálculo Fatores'!$B$10:$B$14,MATCH('Análise do risco'!$M63,'Cálculo Fatores'!$A$10:$A$14,0))*INDEX('Cálculo Fatores'!$E$10:$E$16,MATCH('Análise do risco'!$M$5,'Cálculo Fatores'!$D$10:$D$16,0)),INDEX('Cálculo Fatores'!$B$10:$B$14,MATCH('Análise do risco'!$N63,'Cálculo Fatores'!$A$10:$A$14,0))*INDEX('Cálculo Fatores'!$E$10:$E$16,MATCH('Análise do risco'!$N$5,'Cálculo Fatores'!$D$10:$D$16,0)),INDEX('Cálculo Fatores'!$B$10:$B$14,MATCH('Análise do risco'!$O63,'Cálculo Fatores'!$A$10:$A$14,0))*INDEX('Cálculo Fatores'!$E$10:$E$16,MATCH('Análise do risco'!$O$5,'Cálculo Fatores'!$D$10:$D$16,0)),INDEX('Cálculo Fatores'!$B$10:$B$14,MATCH('Análise do risco'!$P63,'Cálculo Fatores'!$A$10:$A$14,0))*INDEX('Cálculo Fatores'!$E$10:$E$16,MATCH('Análise do risco'!$P$5,'Cálculo Fatores'!$D$10:$D$16,0)),INDEX('Cálculo Fatores'!$B$10:$B$14,MATCH('Análise do risco'!$Q63,'Cálculo Fatores'!$A$10:$A$14,0))*INDEX('Cálculo Fatores'!$E$10:$E$16,MATCH('Análise do risco'!$Q$5,'Cálculo Fatores'!$D$10:$D$16,0))),"N/A")</f>
        <v>0</v>
      </c>
      <c r="X63" s="149">
        <f t="shared" si="5"/>
        <v>6.02</v>
      </c>
      <c r="Y63" s="127" t="str">
        <f>IFERROR(IF(V63="N/A","N/A",IF(V63=Valores!$A$2,Valores!$B$2,IF(V63&lt;Valores!$A$3,Valores!$B$3,IF(V63&lt;Valores!$A$4,Valores!$B$4,IF(V63&lt;Valores!$A$5,Valores!$B$5,IF(V63&lt;Valores!$A$6,Valores!$B$6,IF(V63&lt;Valores!$A$7,Valores!$B$7,Valores!$B$8))))))),"N/A")</f>
        <v>Alto</v>
      </c>
      <c r="Z63" s="128" t="str">
        <f>IFERROR(IF(X63="N/A","N/A",IF(X63=Valores!$A$2,Valores!$B$2,IF(X63&lt;Valores!$A$3,Valores!$B$3,IF(X63&lt;Valores!$A$4,Valores!$B$4,IF(X63&lt;Valores!$A$5,Valores!$B$5,IF(X63&lt;Valores!$A$6,Valores!$B$6,IF(X63&lt;Valores!$A$7,Valores!$B$7,Valores!$B$8))))))),"N/A")</f>
        <v>Alto</v>
      </c>
    </row>
    <row r="64" spans="1:26" ht="40.5">
      <c r="A64" s="121" t="s">
        <v>166</v>
      </c>
      <c r="B64" s="138" t="s">
        <v>159</v>
      </c>
      <c r="C64" s="139" t="s">
        <v>202</v>
      </c>
      <c r="D64" s="135" t="s">
        <v>119</v>
      </c>
      <c r="E64" s="125" t="s">
        <v>156</v>
      </c>
      <c r="F64" s="136" t="s">
        <v>150</v>
      </c>
      <c r="G64" s="136" t="s">
        <v>150</v>
      </c>
      <c r="H64" s="136" t="s">
        <v>156</v>
      </c>
      <c r="I64" s="136" t="s">
        <v>150</v>
      </c>
      <c r="J64" s="136" t="s">
        <v>197</v>
      </c>
      <c r="K64" s="136" t="s">
        <v>156</v>
      </c>
      <c r="L64" s="136" t="s">
        <v>150</v>
      </c>
      <c r="M64" s="136" t="s">
        <v>196</v>
      </c>
      <c r="N64" s="136" t="s">
        <v>196</v>
      </c>
      <c r="O64" s="136" t="s">
        <v>198</v>
      </c>
      <c r="P64" s="136" t="s">
        <v>196</v>
      </c>
      <c r="Q64" s="136" t="s">
        <v>196</v>
      </c>
      <c r="R64" s="146">
        <f>IFERROR(SUM(INDEX('Cálculo Fatores'!$B$2:$B$7,MATCH('Análise do risco'!$E64,'Cálculo Fatores'!$A$2:$A$7,0))*INDEX('Cálculo Fatores'!$E$2:$E$8,MATCH('Análise do risco'!$E$5,'Cálculo Fatores'!$D$2:$D$8,0)),INDEX('Cálculo Fatores'!$B$2:$B$7,MATCH('Análise do risco'!$F64,'Cálculo Fatores'!$A$2:$A$7,0))*INDEX('Cálculo Fatores'!$E$2:$E$8,MATCH('Análise do risco'!$F$5,'Cálculo Fatores'!$D$2:$D$8,0)),INDEX('Cálculo Fatores'!$B$2:$B$7,MATCH('Análise do risco'!$G64,'Cálculo Fatores'!$A$2:$A$7,0))*INDEX('Cálculo Fatores'!$E$2:$E$8,MATCH('Análise do risco'!$G$5,'Cálculo Fatores'!$D$2:$D$8,0)),INDEX('Cálculo Fatores'!$B$2:$B$7,MATCH('Análise do risco'!$I64,'Cálculo Fatores'!$A$2:$A$7,0))*INDEX('Cálculo Fatores'!$E$2:$E$8,MATCH('Análise do risco'!$I$5,'Cálculo Fatores'!$D$2:$D$8,0)),INDEX('Cálculo Fatores'!$B$2:$B$7,MATCH('Análise do risco'!$J64,'Cálculo Fatores'!$A$2:$A$7,0))*INDEX('Cálculo Fatores'!$E$2:$E$8,MATCH('Análise do risco'!$J$5,'Cálculo Fatores'!$D$2:$D$8,0))),"N/A")</f>
        <v>3.8999999999999995</v>
      </c>
      <c r="S64" s="146">
        <f>IFERROR(SUM(INDEX('Cálculo Fatores'!$B$2:$B$7,MATCH('Análise do risco'!$K64,'Cálculo Fatores'!$A$2:$A$7,0))*'Cálculo Fatores'!$H$1,INDEX('Cálculo Fatores'!$B$2:$B$7,MATCH('Análise do risco'!$L64,'Cálculo Fatores'!$A$2:$A$7,0))*'Cálculo Fatores'!$H$2),"N/A")</f>
        <v>6.8</v>
      </c>
      <c r="T64" s="146">
        <v>0.6</v>
      </c>
      <c r="U64" s="146">
        <v>0.4</v>
      </c>
      <c r="V64" s="147">
        <f t="shared" si="4"/>
        <v>5.0599999999999996</v>
      </c>
      <c r="W64" s="148">
        <f>IFERROR(SUM(INDEX('Cálculo Fatores'!$B$10:$B$14,MATCH('Análise do risco'!$M64,'Cálculo Fatores'!$A$10:$A$14,0))*INDEX('Cálculo Fatores'!$E$10:$E$16,MATCH('Análise do risco'!$M$5,'Cálculo Fatores'!$D$10:$D$16,0)),INDEX('Cálculo Fatores'!$B$10:$B$14,MATCH('Análise do risco'!$N64,'Cálculo Fatores'!$A$10:$A$14,0))*INDEX('Cálculo Fatores'!$E$10:$E$16,MATCH('Análise do risco'!$N$5,'Cálculo Fatores'!$D$10:$D$16,0)),INDEX('Cálculo Fatores'!$B$10:$B$14,MATCH('Análise do risco'!$O64,'Cálculo Fatores'!$A$10:$A$14,0))*INDEX('Cálculo Fatores'!$E$10:$E$16,MATCH('Análise do risco'!$O$5,'Cálculo Fatores'!$D$10:$D$16,0)),INDEX('Cálculo Fatores'!$B$10:$B$14,MATCH('Análise do risco'!$P64,'Cálculo Fatores'!$A$10:$A$14,0))*INDEX('Cálculo Fatores'!$E$10:$E$16,MATCH('Análise do risco'!$P$5,'Cálculo Fatores'!$D$10:$D$16,0)),INDEX('Cálculo Fatores'!$B$10:$B$14,MATCH('Análise do risco'!$Q64,'Cálculo Fatores'!$A$10:$A$14,0))*INDEX('Cálculo Fatores'!$E$10:$E$16,MATCH('Análise do risco'!$Q$5,'Cálculo Fatores'!$D$10:$D$16,0))),"N/A")</f>
        <v>0</v>
      </c>
      <c r="X64" s="149">
        <f t="shared" si="5"/>
        <v>5.0599999999999996</v>
      </c>
      <c r="Y64" s="127" t="str">
        <f>IFERROR(IF(V64="N/A","N/A",IF(V64=Valores!$A$2,Valores!$B$2,IF(V64&lt;Valores!$A$3,Valores!$B$3,IF(V64&lt;Valores!$A$4,Valores!$B$4,IF(V64&lt;Valores!$A$5,Valores!$B$5,IF(V64&lt;Valores!$A$6,Valores!$B$6,IF(V64&lt;Valores!$A$7,Valores!$B$7,Valores!$B$8))))))),"N/A")</f>
        <v>Médio</v>
      </c>
      <c r="Z64" s="128" t="str">
        <f>IFERROR(IF(X64="N/A","N/A",IF(X64=Valores!$A$2,Valores!$B$2,IF(X64&lt;Valores!$A$3,Valores!$B$3,IF(X64&lt;Valores!$A$4,Valores!$B$4,IF(X64&lt;Valores!$A$5,Valores!$B$5,IF(X64&lt;Valores!$A$6,Valores!$B$6,IF(X64&lt;Valores!$A$7,Valores!$B$7,Valores!$B$8))))))),"N/A")</f>
        <v>Médio</v>
      </c>
    </row>
    <row r="65" spans="1:26" ht="40.5">
      <c r="A65" s="121" t="s">
        <v>166</v>
      </c>
      <c r="B65" s="138" t="s">
        <v>159</v>
      </c>
      <c r="C65" s="139" t="s">
        <v>202</v>
      </c>
      <c r="D65" s="135" t="s">
        <v>165</v>
      </c>
      <c r="E65" s="125" t="s">
        <v>156</v>
      </c>
      <c r="F65" s="136" t="s">
        <v>150</v>
      </c>
      <c r="G65" s="136" t="s">
        <v>150</v>
      </c>
      <c r="H65" s="136" t="s">
        <v>156</v>
      </c>
      <c r="I65" s="136" t="s">
        <v>150</v>
      </c>
      <c r="J65" s="136" t="s">
        <v>156</v>
      </c>
      <c r="K65" s="136" t="s">
        <v>156</v>
      </c>
      <c r="L65" s="136" t="s">
        <v>156</v>
      </c>
      <c r="M65" s="136" t="s">
        <v>196</v>
      </c>
      <c r="N65" s="136" t="s">
        <v>196</v>
      </c>
      <c r="O65" s="136" t="s">
        <v>198</v>
      </c>
      <c r="P65" s="136" t="s">
        <v>196</v>
      </c>
      <c r="Q65" s="136" t="s">
        <v>196</v>
      </c>
      <c r="R65" s="146">
        <f>IFERROR(SUM(INDEX('Cálculo Fatores'!$B$2:$B$7,MATCH('Análise do risco'!$E65,'Cálculo Fatores'!$A$2:$A$7,0))*INDEX('Cálculo Fatores'!$E$2:$E$8,MATCH('Análise do risco'!$E$5,'Cálculo Fatores'!$D$2:$D$8,0)),INDEX('Cálculo Fatores'!$B$2:$B$7,MATCH('Análise do risco'!$F65,'Cálculo Fatores'!$A$2:$A$7,0))*INDEX('Cálculo Fatores'!$E$2:$E$8,MATCH('Análise do risco'!$F$5,'Cálculo Fatores'!$D$2:$D$8,0)),INDEX('Cálculo Fatores'!$B$2:$B$7,MATCH('Análise do risco'!$G65,'Cálculo Fatores'!$A$2:$A$7,0))*INDEX('Cálculo Fatores'!$E$2:$E$8,MATCH('Análise do risco'!$G$5,'Cálculo Fatores'!$D$2:$D$8,0)),INDEX('Cálculo Fatores'!$B$2:$B$7,MATCH('Análise do risco'!$I65,'Cálculo Fatores'!$A$2:$A$7,0))*INDEX('Cálculo Fatores'!$E$2:$E$8,MATCH('Análise do risco'!$I$5,'Cálculo Fatores'!$D$2:$D$8,0)),INDEX('Cálculo Fatores'!$B$2:$B$7,MATCH('Análise do risco'!$J65,'Cálculo Fatores'!$A$2:$A$7,0))*INDEX('Cálculo Fatores'!$E$2:$E$8,MATCH('Análise do risco'!$J$5,'Cálculo Fatores'!$D$2:$D$8,0))),"N/A")</f>
        <v>5.0999999999999996</v>
      </c>
      <c r="S65" s="146">
        <f>IFERROR(SUM(INDEX('Cálculo Fatores'!$B$2:$B$7,MATCH('Análise do risco'!$K65,'Cálculo Fatores'!$A$2:$A$7,0))*'Cálculo Fatores'!$H$1,INDEX('Cálculo Fatores'!$B$2:$B$7,MATCH('Análise do risco'!$L65,'Cálculo Fatores'!$A$2:$A$7,0))*'Cálculo Fatores'!$H$2),"N/A")</f>
        <v>8</v>
      </c>
      <c r="T65" s="146">
        <v>0.6</v>
      </c>
      <c r="U65" s="146">
        <v>0.4</v>
      </c>
      <c r="V65" s="147">
        <f t="shared" si="4"/>
        <v>6.26</v>
      </c>
      <c r="W65" s="148">
        <f>IFERROR(SUM(INDEX('Cálculo Fatores'!$B$10:$B$14,MATCH('Análise do risco'!$M65,'Cálculo Fatores'!$A$10:$A$14,0))*INDEX('Cálculo Fatores'!$E$10:$E$16,MATCH('Análise do risco'!$M$5,'Cálculo Fatores'!$D$10:$D$16,0)),INDEX('Cálculo Fatores'!$B$10:$B$14,MATCH('Análise do risco'!$N65,'Cálculo Fatores'!$A$10:$A$14,0))*INDEX('Cálculo Fatores'!$E$10:$E$16,MATCH('Análise do risco'!$N$5,'Cálculo Fatores'!$D$10:$D$16,0)),INDEX('Cálculo Fatores'!$B$10:$B$14,MATCH('Análise do risco'!$O65,'Cálculo Fatores'!$A$10:$A$14,0))*INDEX('Cálculo Fatores'!$E$10:$E$16,MATCH('Análise do risco'!$O$5,'Cálculo Fatores'!$D$10:$D$16,0)),INDEX('Cálculo Fatores'!$B$10:$B$14,MATCH('Análise do risco'!$P65,'Cálculo Fatores'!$A$10:$A$14,0))*INDEX('Cálculo Fatores'!$E$10:$E$16,MATCH('Análise do risco'!$P$5,'Cálculo Fatores'!$D$10:$D$16,0)),INDEX('Cálculo Fatores'!$B$10:$B$14,MATCH('Análise do risco'!$Q65,'Cálculo Fatores'!$A$10:$A$14,0))*INDEX('Cálculo Fatores'!$E$10:$E$16,MATCH('Análise do risco'!$Q$5,'Cálculo Fatores'!$D$10:$D$16,0))),"N/A")</f>
        <v>0</v>
      </c>
      <c r="X65" s="149">
        <f t="shared" si="5"/>
        <v>6.26</v>
      </c>
      <c r="Y65" s="127" t="str">
        <f>IFERROR(IF(V65="N/A","N/A",IF(V65=Valores!$A$2,Valores!$B$2,IF(V65&lt;Valores!$A$3,Valores!$B$3,IF(V65&lt;Valores!$A$4,Valores!$B$4,IF(V65&lt;Valores!$A$5,Valores!$B$5,IF(V65&lt;Valores!$A$6,Valores!$B$6,IF(V65&lt;Valores!$A$7,Valores!$B$7,Valores!$B$8))))))),"N/A")</f>
        <v>Alto</v>
      </c>
      <c r="Z65" s="128" t="str">
        <f>IFERROR(IF(X65="N/A","N/A",IF(X65=Valores!$A$2,Valores!$B$2,IF(X65&lt;Valores!$A$3,Valores!$B$3,IF(X65&lt;Valores!$A$4,Valores!$B$4,IF(X65&lt;Valores!$A$5,Valores!$B$5,IF(X65&lt;Valores!$A$6,Valores!$B$6,IF(X65&lt;Valores!$A$7,Valores!$B$7,Valores!$B$8))))))),"N/A")</f>
        <v>Alto</v>
      </c>
    </row>
    <row r="66" spans="1:26" ht="40.5">
      <c r="A66" s="121" t="s">
        <v>166</v>
      </c>
      <c r="B66" s="138" t="s">
        <v>159</v>
      </c>
      <c r="C66" s="139" t="s">
        <v>202</v>
      </c>
      <c r="D66" s="135" t="s">
        <v>135</v>
      </c>
      <c r="E66" s="125" t="s">
        <v>156</v>
      </c>
      <c r="F66" s="136" t="s">
        <v>150</v>
      </c>
      <c r="G66" s="136" t="s">
        <v>150</v>
      </c>
      <c r="H66" s="136" t="s">
        <v>156</v>
      </c>
      <c r="I66" s="136" t="s">
        <v>150</v>
      </c>
      <c r="J66" s="136" t="s">
        <v>156</v>
      </c>
      <c r="K66" s="136" t="s">
        <v>156</v>
      </c>
      <c r="L66" s="136" t="s">
        <v>155</v>
      </c>
      <c r="M66" s="136" t="s">
        <v>196</v>
      </c>
      <c r="N66" s="136" t="s">
        <v>196</v>
      </c>
      <c r="O66" s="136" t="s">
        <v>198</v>
      </c>
      <c r="P66" s="136" t="s">
        <v>196</v>
      </c>
      <c r="Q66" s="136" t="s">
        <v>196</v>
      </c>
      <c r="R66" s="146">
        <f>IFERROR(SUM(INDEX('Cálculo Fatores'!$B$2:$B$7,MATCH('Análise do risco'!$E66,'Cálculo Fatores'!$A$2:$A$7,0))*INDEX('Cálculo Fatores'!$E$2:$E$8,MATCH('Análise do risco'!$E$5,'Cálculo Fatores'!$D$2:$D$8,0)),INDEX('Cálculo Fatores'!$B$2:$B$7,MATCH('Análise do risco'!$F66,'Cálculo Fatores'!$A$2:$A$7,0))*INDEX('Cálculo Fatores'!$E$2:$E$8,MATCH('Análise do risco'!$F$5,'Cálculo Fatores'!$D$2:$D$8,0)),INDEX('Cálculo Fatores'!$B$2:$B$7,MATCH('Análise do risco'!$G66,'Cálculo Fatores'!$A$2:$A$7,0))*INDEX('Cálculo Fatores'!$E$2:$E$8,MATCH('Análise do risco'!$G$5,'Cálculo Fatores'!$D$2:$D$8,0)),INDEX('Cálculo Fatores'!$B$2:$B$7,MATCH('Análise do risco'!$I66,'Cálculo Fatores'!$A$2:$A$7,0))*INDEX('Cálculo Fatores'!$E$2:$E$8,MATCH('Análise do risco'!$I$5,'Cálculo Fatores'!$D$2:$D$8,0)),INDEX('Cálculo Fatores'!$B$2:$B$7,MATCH('Análise do risco'!$J66,'Cálculo Fatores'!$A$2:$A$7,0))*INDEX('Cálculo Fatores'!$E$2:$E$8,MATCH('Análise do risco'!$J$5,'Cálculo Fatores'!$D$2:$D$8,0))),"N/A")</f>
        <v>5.0999999999999996</v>
      </c>
      <c r="S66" s="146">
        <f>IFERROR(SUM(INDEX('Cálculo Fatores'!$B$2:$B$7,MATCH('Análise do risco'!$K66,'Cálculo Fatores'!$A$2:$A$7,0))*'Cálculo Fatores'!$H$1,INDEX('Cálculo Fatores'!$B$2:$B$7,MATCH('Análise do risco'!$L66,'Cálculo Fatores'!$A$2:$A$7,0))*'Cálculo Fatores'!$H$2),"N/A")</f>
        <v>9.1999999999999993</v>
      </c>
      <c r="T66" s="146">
        <v>0.6</v>
      </c>
      <c r="U66" s="146">
        <v>0.4</v>
      </c>
      <c r="V66" s="147">
        <f t="shared" si="4"/>
        <v>6.7399999999999993</v>
      </c>
      <c r="W66" s="148">
        <f>IFERROR(SUM(INDEX('Cálculo Fatores'!$B$10:$B$14,MATCH('Análise do risco'!$M66,'Cálculo Fatores'!$A$10:$A$14,0))*INDEX('Cálculo Fatores'!$E$10:$E$16,MATCH('Análise do risco'!$M$5,'Cálculo Fatores'!$D$10:$D$16,0)),INDEX('Cálculo Fatores'!$B$10:$B$14,MATCH('Análise do risco'!$N66,'Cálculo Fatores'!$A$10:$A$14,0))*INDEX('Cálculo Fatores'!$E$10:$E$16,MATCH('Análise do risco'!$N$5,'Cálculo Fatores'!$D$10:$D$16,0)),INDEX('Cálculo Fatores'!$B$10:$B$14,MATCH('Análise do risco'!$O66,'Cálculo Fatores'!$A$10:$A$14,0))*INDEX('Cálculo Fatores'!$E$10:$E$16,MATCH('Análise do risco'!$O$5,'Cálculo Fatores'!$D$10:$D$16,0)),INDEX('Cálculo Fatores'!$B$10:$B$14,MATCH('Análise do risco'!$P66,'Cálculo Fatores'!$A$10:$A$14,0))*INDEX('Cálculo Fatores'!$E$10:$E$16,MATCH('Análise do risco'!$P$5,'Cálculo Fatores'!$D$10:$D$16,0)),INDEX('Cálculo Fatores'!$B$10:$B$14,MATCH('Análise do risco'!$Q66,'Cálculo Fatores'!$A$10:$A$14,0))*INDEX('Cálculo Fatores'!$E$10:$E$16,MATCH('Análise do risco'!$Q$5,'Cálculo Fatores'!$D$10:$D$16,0))),"N/A")</f>
        <v>0</v>
      </c>
      <c r="X66" s="149">
        <f t="shared" si="5"/>
        <v>6.7399999999999993</v>
      </c>
      <c r="Y66" s="127" t="str">
        <f>IFERROR(IF(V66="N/A","N/A",IF(V66=Valores!$A$2,Valores!$B$2,IF(V66&lt;Valores!$A$3,Valores!$B$3,IF(V66&lt;Valores!$A$4,Valores!$B$4,IF(V66&lt;Valores!$A$5,Valores!$B$5,IF(V66&lt;Valores!$A$6,Valores!$B$6,IF(V66&lt;Valores!$A$7,Valores!$B$7,Valores!$B$8))))))),"N/A")</f>
        <v>Alto</v>
      </c>
      <c r="Z66" s="128" t="str">
        <f>IFERROR(IF(X66="N/A","N/A",IF(X66=Valores!$A$2,Valores!$B$2,IF(X66&lt;Valores!$A$3,Valores!$B$3,IF(X66&lt;Valores!$A$4,Valores!$B$4,IF(X66&lt;Valores!$A$5,Valores!$B$5,IF(X66&lt;Valores!$A$6,Valores!$B$6,IF(X66&lt;Valores!$A$7,Valores!$B$7,Valores!$B$8))))))),"N/A")</f>
        <v>Alto</v>
      </c>
    </row>
    <row r="67" spans="1:26" ht="40.5">
      <c r="A67" s="121" t="s">
        <v>166</v>
      </c>
      <c r="B67" s="138" t="s">
        <v>159</v>
      </c>
      <c r="C67" s="139" t="s">
        <v>202</v>
      </c>
      <c r="D67" s="135" t="s">
        <v>138</v>
      </c>
      <c r="E67" s="125" t="s">
        <v>156</v>
      </c>
      <c r="F67" s="136" t="s">
        <v>150</v>
      </c>
      <c r="G67" s="136" t="s">
        <v>150</v>
      </c>
      <c r="H67" s="136" t="s">
        <v>156</v>
      </c>
      <c r="I67" s="136" t="s">
        <v>150</v>
      </c>
      <c r="J67" s="136" t="s">
        <v>156</v>
      </c>
      <c r="K67" s="136" t="s">
        <v>156</v>
      </c>
      <c r="L67" s="136" t="s">
        <v>155</v>
      </c>
      <c r="M67" s="136" t="s">
        <v>196</v>
      </c>
      <c r="N67" s="136" t="s">
        <v>196</v>
      </c>
      <c r="O67" s="136" t="s">
        <v>198</v>
      </c>
      <c r="P67" s="136" t="s">
        <v>196</v>
      </c>
      <c r="Q67" s="136" t="s">
        <v>196</v>
      </c>
      <c r="R67" s="146">
        <f>IFERROR(SUM(INDEX('Cálculo Fatores'!$B$2:$B$7,MATCH('Análise do risco'!$E67,'Cálculo Fatores'!$A$2:$A$7,0))*INDEX('Cálculo Fatores'!$E$2:$E$8,MATCH('Análise do risco'!$E$5,'Cálculo Fatores'!$D$2:$D$8,0)),INDEX('Cálculo Fatores'!$B$2:$B$7,MATCH('Análise do risco'!$F67,'Cálculo Fatores'!$A$2:$A$7,0))*INDEX('Cálculo Fatores'!$E$2:$E$8,MATCH('Análise do risco'!$F$5,'Cálculo Fatores'!$D$2:$D$8,0)),INDEX('Cálculo Fatores'!$B$2:$B$7,MATCH('Análise do risco'!$G67,'Cálculo Fatores'!$A$2:$A$7,0))*INDEX('Cálculo Fatores'!$E$2:$E$8,MATCH('Análise do risco'!$G$5,'Cálculo Fatores'!$D$2:$D$8,0)),INDEX('Cálculo Fatores'!$B$2:$B$7,MATCH('Análise do risco'!$I67,'Cálculo Fatores'!$A$2:$A$7,0))*INDEX('Cálculo Fatores'!$E$2:$E$8,MATCH('Análise do risco'!$I$5,'Cálculo Fatores'!$D$2:$D$8,0)),INDEX('Cálculo Fatores'!$B$2:$B$7,MATCH('Análise do risco'!$J67,'Cálculo Fatores'!$A$2:$A$7,0))*INDEX('Cálculo Fatores'!$E$2:$E$8,MATCH('Análise do risco'!$J$5,'Cálculo Fatores'!$D$2:$D$8,0))),"N/A")</f>
        <v>5.0999999999999996</v>
      </c>
      <c r="S67" s="146">
        <f>IFERROR(SUM(INDEX('Cálculo Fatores'!$B$2:$B$7,MATCH('Análise do risco'!$K67,'Cálculo Fatores'!$A$2:$A$7,0))*'Cálculo Fatores'!$H$1,INDEX('Cálculo Fatores'!$B$2:$B$7,MATCH('Análise do risco'!$L67,'Cálculo Fatores'!$A$2:$A$7,0))*'Cálculo Fatores'!$H$2),"N/A")</f>
        <v>9.1999999999999993</v>
      </c>
      <c r="T67" s="146">
        <v>0.6</v>
      </c>
      <c r="U67" s="146">
        <v>0.4</v>
      </c>
      <c r="V67" s="147">
        <f t="shared" si="4"/>
        <v>6.7399999999999993</v>
      </c>
      <c r="W67" s="148">
        <f>IFERROR(SUM(INDEX('Cálculo Fatores'!$B$10:$B$14,MATCH('Análise do risco'!$M67,'Cálculo Fatores'!$A$10:$A$14,0))*INDEX('Cálculo Fatores'!$E$10:$E$16,MATCH('Análise do risco'!$M$5,'Cálculo Fatores'!$D$10:$D$16,0)),INDEX('Cálculo Fatores'!$B$10:$B$14,MATCH('Análise do risco'!$N67,'Cálculo Fatores'!$A$10:$A$14,0))*INDEX('Cálculo Fatores'!$E$10:$E$16,MATCH('Análise do risco'!$N$5,'Cálculo Fatores'!$D$10:$D$16,0)),INDEX('Cálculo Fatores'!$B$10:$B$14,MATCH('Análise do risco'!$O67,'Cálculo Fatores'!$A$10:$A$14,0))*INDEX('Cálculo Fatores'!$E$10:$E$16,MATCH('Análise do risco'!$O$5,'Cálculo Fatores'!$D$10:$D$16,0)),INDEX('Cálculo Fatores'!$B$10:$B$14,MATCH('Análise do risco'!$P67,'Cálculo Fatores'!$A$10:$A$14,0))*INDEX('Cálculo Fatores'!$E$10:$E$16,MATCH('Análise do risco'!$P$5,'Cálculo Fatores'!$D$10:$D$16,0)),INDEX('Cálculo Fatores'!$B$10:$B$14,MATCH('Análise do risco'!$Q67,'Cálculo Fatores'!$A$10:$A$14,0))*INDEX('Cálculo Fatores'!$E$10:$E$16,MATCH('Análise do risco'!$Q$5,'Cálculo Fatores'!$D$10:$D$16,0))),"N/A")</f>
        <v>0</v>
      </c>
      <c r="X67" s="149">
        <f t="shared" si="5"/>
        <v>6.7399999999999993</v>
      </c>
      <c r="Y67" s="127" t="str">
        <f>IFERROR(IF(V67="N/A","N/A",IF(V67=Valores!$A$2,Valores!$B$2,IF(V67&lt;Valores!$A$3,Valores!$B$3,IF(V67&lt;Valores!$A$4,Valores!$B$4,IF(V67&lt;Valores!$A$5,Valores!$B$5,IF(V67&lt;Valores!$A$6,Valores!$B$6,IF(V67&lt;Valores!$A$7,Valores!$B$7,Valores!$B$8))))))),"N/A")</f>
        <v>Alto</v>
      </c>
      <c r="Z67" s="128" t="str">
        <f>IFERROR(IF(X67="N/A","N/A",IF(X67=Valores!$A$2,Valores!$B$2,IF(X67&lt;Valores!$A$3,Valores!$B$3,IF(X67&lt;Valores!$A$4,Valores!$B$4,IF(X67&lt;Valores!$A$5,Valores!$B$5,IF(X67&lt;Valores!$A$6,Valores!$B$6,IF(X67&lt;Valores!$A$7,Valores!$B$7,Valores!$B$8))))))),"N/A")</f>
        <v>Alto</v>
      </c>
    </row>
    <row r="68" spans="1:26" ht="40.5">
      <c r="A68" s="121" t="s">
        <v>166</v>
      </c>
      <c r="B68" s="138" t="s">
        <v>159</v>
      </c>
      <c r="C68" s="139" t="s">
        <v>202</v>
      </c>
      <c r="D68" s="135" t="s">
        <v>71</v>
      </c>
      <c r="E68" s="125" t="s">
        <v>156</v>
      </c>
      <c r="F68" s="136" t="s">
        <v>150</v>
      </c>
      <c r="G68" s="136" t="s">
        <v>150</v>
      </c>
      <c r="H68" s="136" t="s">
        <v>156</v>
      </c>
      <c r="I68" s="136" t="s">
        <v>150</v>
      </c>
      <c r="J68" s="136" t="s">
        <v>156</v>
      </c>
      <c r="K68" s="136" t="s">
        <v>156</v>
      </c>
      <c r="L68" s="136" t="s">
        <v>150</v>
      </c>
      <c r="M68" s="136" t="s">
        <v>196</v>
      </c>
      <c r="N68" s="136" t="s">
        <v>196</v>
      </c>
      <c r="O68" s="136" t="s">
        <v>198</v>
      </c>
      <c r="P68" s="136" t="s">
        <v>196</v>
      </c>
      <c r="Q68" s="136" t="s">
        <v>196</v>
      </c>
      <c r="R68" s="146">
        <f>IFERROR(SUM(INDEX('Cálculo Fatores'!$B$2:$B$7,MATCH('Análise do risco'!$E68,'Cálculo Fatores'!$A$2:$A$7,0))*INDEX('Cálculo Fatores'!$E$2:$E$8,MATCH('Análise do risco'!$E$5,'Cálculo Fatores'!$D$2:$D$8,0)),INDEX('Cálculo Fatores'!$B$2:$B$7,MATCH('Análise do risco'!$F68,'Cálculo Fatores'!$A$2:$A$7,0))*INDEX('Cálculo Fatores'!$E$2:$E$8,MATCH('Análise do risco'!$F$5,'Cálculo Fatores'!$D$2:$D$8,0)),INDEX('Cálculo Fatores'!$B$2:$B$7,MATCH('Análise do risco'!$G68,'Cálculo Fatores'!$A$2:$A$7,0))*INDEX('Cálculo Fatores'!$E$2:$E$8,MATCH('Análise do risco'!$G$5,'Cálculo Fatores'!$D$2:$D$8,0)),INDEX('Cálculo Fatores'!$B$2:$B$7,MATCH('Análise do risco'!$I68,'Cálculo Fatores'!$A$2:$A$7,0))*INDEX('Cálculo Fatores'!$E$2:$E$8,MATCH('Análise do risco'!$I$5,'Cálculo Fatores'!$D$2:$D$8,0)),INDEX('Cálculo Fatores'!$B$2:$B$7,MATCH('Análise do risco'!$J68,'Cálculo Fatores'!$A$2:$A$7,0))*INDEX('Cálculo Fatores'!$E$2:$E$8,MATCH('Análise do risco'!$J$5,'Cálculo Fatores'!$D$2:$D$8,0))),"N/A")</f>
        <v>5.0999999999999996</v>
      </c>
      <c r="S68" s="146">
        <f>IFERROR(SUM(INDEX('Cálculo Fatores'!$B$2:$B$7,MATCH('Análise do risco'!$K68,'Cálculo Fatores'!$A$2:$A$7,0))*'Cálculo Fatores'!$H$1,INDEX('Cálculo Fatores'!$B$2:$B$7,MATCH('Análise do risco'!$L68,'Cálculo Fatores'!$A$2:$A$7,0))*'Cálculo Fatores'!$H$2),"N/A")</f>
        <v>6.8</v>
      </c>
      <c r="T68" s="146">
        <v>0.6</v>
      </c>
      <c r="U68" s="146">
        <v>0.4</v>
      </c>
      <c r="V68" s="147">
        <f t="shared" si="4"/>
        <v>5.7799999999999994</v>
      </c>
      <c r="W68" s="148">
        <f>IFERROR(SUM(INDEX('Cálculo Fatores'!$B$10:$B$14,MATCH('Análise do risco'!$M68,'Cálculo Fatores'!$A$10:$A$14,0))*INDEX('Cálculo Fatores'!$E$10:$E$16,MATCH('Análise do risco'!$M$5,'Cálculo Fatores'!$D$10:$D$16,0)),INDEX('Cálculo Fatores'!$B$10:$B$14,MATCH('Análise do risco'!$N68,'Cálculo Fatores'!$A$10:$A$14,0))*INDEX('Cálculo Fatores'!$E$10:$E$16,MATCH('Análise do risco'!$N$5,'Cálculo Fatores'!$D$10:$D$16,0)),INDEX('Cálculo Fatores'!$B$10:$B$14,MATCH('Análise do risco'!$O68,'Cálculo Fatores'!$A$10:$A$14,0))*INDEX('Cálculo Fatores'!$E$10:$E$16,MATCH('Análise do risco'!$O$5,'Cálculo Fatores'!$D$10:$D$16,0)),INDEX('Cálculo Fatores'!$B$10:$B$14,MATCH('Análise do risco'!$P68,'Cálculo Fatores'!$A$10:$A$14,0))*INDEX('Cálculo Fatores'!$E$10:$E$16,MATCH('Análise do risco'!$P$5,'Cálculo Fatores'!$D$10:$D$16,0)),INDEX('Cálculo Fatores'!$B$10:$B$14,MATCH('Análise do risco'!$Q68,'Cálculo Fatores'!$A$10:$A$14,0))*INDEX('Cálculo Fatores'!$E$10:$E$16,MATCH('Análise do risco'!$Q$5,'Cálculo Fatores'!$D$10:$D$16,0))),"N/A")</f>
        <v>0</v>
      </c>
      <c r="X68" s="149">
        <f t="shared" si="5"/>
        <v>5.7799999999999994</v>
      </c>
      <c r="Y68" s="127" t="str">
        <f>IFERROR(IF(V68="N/A","N/A",IF(V68=Valores!$A$2,Valores!$B$2,IF(V68&lt;Valores!$A$3,Valores!$B$3,IF(V68&lt;Valores!$A$4,Valores!$B$4,IF(V68&lt;Valores!$A$5,Valores!$B$5,IF(V68&lt;Valores!$A$6,Valores!$B$6,IF(V68&lt;Valores!$A$7,Valores!$B$7,Valores!$B$8))))))),"N/A")</f>
        <v>Médio</v>
      </c>
      <c r="Z68" s="128" t="str">
        <f>IFERROR(IF(X68="N/A","N/A",IF(X68=Valores!$A$2,Valores!$B$2,IF(X68&lt;Valores!$A$3,Valores!$B$3,IF(X68&lt;Valores!$A$4,Valores!$B$4,IF(X68&lt;Valores!$A$5,Valores!$B$5,IF(X68&lt;Valores!$A$6,Valores!$B$6,IF(X68&lt;Valores!$A$7,Valores!$B$7,Valores!$B$8))))))),"N/A")</f>
        <v>Médio</v>
      </c>
    </row>
    <row r="69" spans="1:26" ht="40.5">
      <c r="A69" s="121" t="s">
        <v>166</v>
      </c>
      <c r="B69" s="138" t="s">
        <v>159</v>
      </c>
      <c r="C69" s="139" t="s">
        <v>202</v>
      </c>
      <c r="D69" s="135" t="s">
        <v>73</v>
      </c>
      <c r="E69" s="125" t="s">
        <v>156</v>
      </c>
      <c r="F69" s="136" t="s">
        <v>150</v>
      </c>
      <c r="G69" s="136" t="s">
        <v>150</v>
      </c>
      <c r="H69" s="136" t="s">
        <v>156</v>
      </c>
      <c r="I69" s="136" t="s">
        <v>150</v>
      </c>
      <c r="J69" s="136" t="s">
        <v>156</v>
      </c>
      <c r="K69" s="136" t="s">
        <v>156</v>
      </c>
      <c r="L69" s="136" t="s">
        <v>150</v>
      </c>
      <c r="M69" s="136" t="s">
        <v>196</v>
      </c>
      <c r="N69" s="136" t="s">
        <v>196</v>
      </c>
      <c r="O69" s="136" t="s">
        <v>198</v>
      </c>
      <c r="P69" s="136" t="s">
        <v>196</v>
      </c>
      <c r="Q69" s="136" t="s">
        <v>196</v>
      </c>
      <c r="R69" s="146">
        <f>IFERROR(SUM(INDEX('Cálculo Fatores'!$B$2:$B$7,MATCH('Análise do risco'!$E69,'Cálculo Fatores'!$A$2:$A$7,0))*INDEX('Cálculo Fatores'!$E$2:$E$8,MATCH('Análise do risco'!$E$5,'Cálculo Fatores'!$D$2:$D$8,0)),INDEX('Cálculo Fatores'!$B$2:$B$7,MATCH('Análise do risco'!$F69,'Cálculo Fatores'!$A$2:$A$7,0))*INDEX('Cálculo Fatores'!$E$2:$E$8,MATCH('Análise do risco'!$F$5,'Cálculo Fatores'!$D$2:$D$8,0)),INDEX('Cálculo Fatores'!$B$2:$B$7,MATCH('Análise do risco'!$G69,'Cálculo Fatores'!$A$2:$A$7,0))*INDEX('Cálculo Fatores'!$E$2:$E$8,MATCH('Análise do risco'!$G$5,'Cálculo Fatores'!$D$2:$D$8,0)),INDEX('Cálculo Fatores'!$B$2:$B$7,MATCH('Análise do risco'!$I69,'Cálculo Fatores'!$A$2:$A$7,0))*INDEX('Cálculo Fatores'!$E$2:$E$8,MATCH('Análise do risco'!$I$5,'Cálculo Fatores'!$D$2:$D$8,0)),INDEX('Cálculo Fatores'!$B$2:$B$7,MATCH('Análise do risco'!$J69,'Cálculo Fatores'!$A$2:$A$7,0))*INDEX('Cálculo Fatores'!$E$2:$E$8,MATCH('Análise do risco'!$J$5,'Cálculo Fatores'!$D$2:$D$8,0))),"N/A")</f>
        <v>5.0999999999999996</v>
      </c>
      <c r="S69" s="146">
        <f>IFERROR(SUM(INDEX('Cálculo Fatores'!$B$2:$B$7,MATCH('Análise do risco'!$K69,'Cálculo Fatores'!$A$2:$A$7,0))*'Cálculo Fatores'!$H$1,INDEX('Cálculo Fatores'!$B$2:$B$7,MATCH('Análise do risco'!$L69,'Cálculo Fatores'!$A$2:$A$7,0))*'Cálculo Fatores'!$H$2),"N/A")</f>
        <v>6.8</v>
      </c>
      <c r="T69" s="146">
        <v>0.6</v>
      </c>
      <c r="U69" s="146">
        <v>0.4</v>
      </c>
      <c r="V69" s="147">
        <f t="shared" si="4"/>
        <v>5.7799999999999994</v>
      </c>
      <c r="W69" s="148">
        <f>IFERROR(SUM(INDEX('Cálculo Fatores'!$B$10:$B$14,MATCH('Análise do risco'!$M69,'Cálculo Fatores'!$A$10:$A$14,0))*INDEX('Cálculo Fatores'!$E$10:$E$16,MATCH('Análise do risco'!$M$5,'Cálculo Fatores'!$D$10:$D$16,0)),INDEX('Cálculo Fatores'!$B$10:$B$14,MATCH('Análise do risco'!$N69,'Cálculo Fatores'!$A$10:$A$14,0))*INDEX('Cálculo Fatores'!$E$10:$E$16,MATCH('Análise do risco'!$N$5,'Cálculo Fatores'!$D$10:$D$16,0)),INDEX('Cálculo Fatores'!$B$10:$B$14,MATCH('Análise do risco'!$O69,'Cálculo Fatores'!$A$10:$A$14,0))*INDEX('Cálculo Fatores'!$E$10:$E$16,MATCH('Análise do risco'!$O$5,'Cálculo Fatores'!$D$10:$D$16,0)),INDEX('Cálculo Fatores'!$B$10:$B$14,MATCH('Análise do risco'!$P69,'Cálculo Fatores'!$A$10:$A$14,0))*INDEX('Cálculo Fatores'!$E$10:$E$16,MATCH('Análise do risco'!$P$5,'Cálculo Fatores'!$D$10:$D$16,0)),INDEX('Cálculo Fatores'!$B$10:$B$14,MATCH('Análise do risco'!$Q69,'Cálculo Fatores'!$A$10:$A$14,0))*INDEX('Cálculo Fatores'!$E$10:$E$16,MATCH('Análise do risco'!$Q$5,'Cálculo Fatores'!$D$10:$D$16,0))),"N/A")</f>
        <v>0</v>
      </c>
      <c r="X69" s="149">
        <f t="shared" si="5"/>
        <v>5.7799999999999994</v>
      </c>
      <c r="Y69" s="127" t="str">
        <f>IFERROR(IF(V69="N/A","N/A",IF(V69=Valores!$A$2,Valores!$B$2,IF(V69&lt;Valores!$A$3,Valores!$B$3,IF(V69&lt;Valores!$A$4,Valores!$B$4,IF(V69&lt;Valores!$A$5,Valores!$B$5,IF(V69&lt;Valores!$A$6,Valores!$B$6,IF(V69&lt;Valores!$A$7,Valores!$B$7,Valores!$B$8))))))),"N/A")</f>
        <v>Médio</v>
      </c>
      <c r="Z69" s="128" t="str">
        <f>IFERROR(IF(X69="N/A","N/A",IF(X69=Valores!$A$2,Valores!$B$2,IF(X69&lt;Valores!$A$3,Valores!$B$3,IF(X69&lt;Valores!$A$4,Valores!$B$4,IF(X69&lt;Valores!$A$5,Valores!$B$5,IF(X69&lt;Valores!$A$6,Valores!$B$6,IF(X69&lt;Valores!$A$7,Valores!$B$7,Valores!$B$8))))))),"N/A")</f>
        <v>Médio</v>
      </c>
    </row>
    <row r="70" spans="1:26" ht="40.5">
      <c r="A70" s="121" t="s">
        <v>166</v>
      </c>
      <c r="B70" s="138" t="s">
        <v>159</v>
      </c>
      <c r="C70" s="139" t="s">
        <v>202</v>
      </c>
      <c r="D70" s="135" t="s">
        <v>75</v>
      </c>
      <c r="E70" s="125" t="s">
        <v>156</v>
      </c>
      <c r="F70" s="136" t="s">
        <v>150</v>
      </c>
      <c r="G70" s="136" t="s">
        <v>150</v>
      </c>
      <c r="H70" s="136" t="s">
        <v>156</v>
      </c>
      <c r="I70" s="136" t="s">
        <v>150</v>
      </c>
      <c r="J70" s="136" t="s">
        <v>156</v>
      </c>
      <c r="K70" s="136" t="s">
        <v>156</v>
      </c>
      <c r="L70" s="136" t="s">
        <v>150</v>
      </c>
      <c r="M70" s="136" t="s">
        <v>196</v>
      </c>
      <c r="N70" s="136" t="s">
        <v>196</v>
      </c>
      <c r="O70" s="136" t="s">
        <v>198</v>
      </c>
      <c r="P70" s="136" t="s">
        <v>196</v>
      </c>
      <c r="Q70" s="136" t="s">
        <v>196</v>
      </c>
      <c r="R70" s="146">
        <f>IFERROR(SUM(INDEX('Cálculo Fatores'!$B$2:$B$7,MATCH('Análise do risco'!$E70,'Cálculo Fatores'!$A$2:$A$7,0))*INDEX('Cálculo Fatores'!$E$2:$E$8,MATCH('Análise do risco'!$E$5,'Cálculo Fatores'!$D$2:$D$8,0)),INDEX('Cálculo Fatores'!$B$2:$B$7,MATCH('Análise do risco'!$F70,'Cálculo Fatores'!$A$2:$A$7,0))*INDEX('Cálculo Fatores'!$E$2:$E$8,MATCH('Análise do risco'!$F$5,'Cálculo Fatores'!$D$2:$D$8,0)),INDEX('Cálculo Fatores'!$B$2:$B$7,MATCH('Análise do risco'!$G70,'Cálculo Fatores'!$A$2:$A$7,0))*INDEX('Cálculo Fatores'!$E$2:$E$8,MATCH('Análise do risco'!$G$5,'Cálculo Fatores'!$D$2:$D$8,0)),INDEX('Cálculo Fatores'!$B$2:$B$7,MATCH('Análise do risco'!$I70,'Cálculo Fatores'!$A$2:$A$7,0))*INDEX('Cálculo Fatores'!$E$2:$E$8,MATCH('Análise do risco'!$I$5,'Cálculo Fatores'!$D$2:$D$8,0)),INDEX('Cálculo Fatores'!$B$2:$B$7,MATCH('Análise do risco'!$J70,'Cálculo Fatores'!$A$2:$A$7,0))*INDEX('Cálculo Fatores'!$E$2:$E$8,MATCH('Análise do risco'!$J$5,'Cálculo Fatores'!$D$2:$D$8,0))),"N/A")</f>
        <v>5.0999999999999996</v>
      </c>
      <c r="S70" s="146">
        <f>IFERROR(SUM(INDEX('Cálculo Fatores'!$B$2:$B$7,MATCH('Análise do risco'!$K70,'Cálculo Fatores'!$A$2:$A$7,0))*'Cálculo Fatores'!$H$1,INDEX('Cálculo Fatores'!$B$2:$B$7,MATCH('Análise do risco'!$L70,'Cálculo Fatores'!$A$2:$A$7,0))*'Cálculo Fatores'!$H$2),"N/A")</f>
        <v>6.8</v>
      </c>
      <c r="T70" s="146">
        <v>0.6</v>
      </c>
      <c r="U70" s="146">
        <v>0.4</v>
      </c>
      <c r="V70" s="147">
        <f t="shared" si="4"/>
        <v>5.7799999999999994</v>
      </c>
      <c r="W70" s="148">
        <f>IFERROR(SUM(INDEX('Cálculo Fatores'!$B$10:$B$14,MATCH('Análise do risco'!$M70,'Cálculo Fatores'!$A$10:$A$14,0))*INDEX('Cálculo Fatores'!$E$10:$E$16,MATCH('Análise do risco'!$M$5,'Cálculo Fatores'!$D$10:$D$16,0)),INDEX('Cálculo Fatores'!$B$10:$B$14,MATCH('Análise do risco'!$N70,'Cálculo Fatores'!$A$10:$A$14,0))*INDEX('Cálculo Fatores'!$E$10:$E$16,MATCH('Análise do risco'!$N$5,'Cálculo Fatores'!$D$10:$D$16,0)),INDEX('Cálculo Fatores'!$B$10:$B$14,MATCH('Análise do risco'!$O70,'Cálculo Fatores'!$A$10:$A$14,0))*INDEX('Cálculo Fatores'!$E$10:$E$16,MATCH('Análise do risco'!$O$5,'Cálculo Fatores'!$D$10:$D$16,0)),INDEX('Cálculo Fatores'!$B$10:$B$14,MATCH('Análise do risco'!$P70,'Cálculo Fatores'!$A$10:$A$14,0))*INDEX('Cálculo Fatores'!$E$10:$E$16,MATCH('Análise do risco'!$P$5,'Cálculo Fatores'!$D$10:$D$16,0)),INDEX('Cálculo Fatores'!$B$10:$B$14,MATCH('Análise do risco'!$Q70,'Cálculo Fatores'!$A$10:$A$14,0))*INDEX('Cálculo Fatores'!$E$10:$E$16,MATCH('Análise do risco'!$Q$5,'Cálculo Fatores'!$D$10:$D$16,0))),"N/A")</f>
        <v>0</v>
      </c>
      <c r="X70" s="149">
        <f t="shared" si="5"/>
        <v>5.7799999999999994</v>
      </c>
      <c r="Y70" s="127" t="str">
        <f>IFERROR(IF(V70="N/A","N/A",IF(V70=Valores!$A$2,Valores!$B$2,IF(V70&lt;Valores!$A$3,Valores!$B$3,IF(V70&lt;Valores!$A$4,Valores!$B$4,IF(V70&lt;Valores!$A$5,Valores!$B$5,IF(V70&lt;Valores!$A$6,Valores!$B$6,IF(V70&lt;Valores!$A$7,Valores!$B$7,Valores!$B$8))))))),"N/A")</f>
        <v>Médio</v>
      </c>
      <c r="Z70" s="128" t="str">
        <f>IFERROR(IF(X70="N/A","N/A",IF(X70=Valores!$A$2,Valores!$B$2,IF(X70&lt;Valores!$A$3,Valores!$B$3,IF(X70&lt;Valores!$A$4,Valores!$B$4,IF(X70&lt;Valores!$A$5,Valores!$B$5,IF(X70&lt;Valores!$A$6,Valores!$B$6,IF(X70&lt;Valores!$A$7,Valores!$B$7,Valores!$B$8))))))),"N/A")</f>
        <v>Médio</v>
      </c>
    </row>
    <row r="71" spans="1:26" s="142" customFormat="1" ht="40.5">
      <c r="A71" s="121" t="s">
        <v>166</v>
      </c>
      <c r="B71" s="140" t="s">
        <v>160</v>
      </c>
      <c r="C71" s="140" t="s">
        <v>203</v>
      </c>
      <c r="D71" s="141" t="s">
        <v>122</v>
      </c>
      <c r="E71" s="132" t="s">
        <v>156</v>
      </c>
      <c r="F71" s="132" t="s">
        <v>150</v>
      </c>
      <c r="G71" s="132" t="s">
        <v>150</v>
      </c>
      <c r="H71" s="132" t="s">
        <v>156</v>
      </c>
      <c r="I71" s="132" t="s">
        <v>150</v>
      </c>
      <c r="J71" s="132" t="s">
        <v>156</v>
      </c>
      <c r="K71" s="132" t="s">
        <v>156</v>
      </c>
      <c r="L71" s="132" t="s">
        <v>156</v>
      </c>
      <c r="M71" s="132" t="s">
        <v>196</v>
      </c>
      <c r="N71" s="132" t="s">
        <v>196</v>
      </c>
      <c r="O71" s="132" t="s">
        <v>198</v>
      </c>
      <c r="P71" s="132" t="s">
        <v>196</v>
      </c>
      <c r="Q71" s="132" t="s">
        <v>196</v>
      </c>
      <c r="R71" s="146">
        <f>IFERROR(SUM(INDEX('Cálculo Fatores'!$B$2:$B$7,MATCH('Análise do risco'!$E71,'Cálculo Fatores'!$A$2:$A$7,0))*INDEX('Cálculo Fatores'!$E$2:$E$8,MATCH('Análise do risco'!$E$5,'Cálculo Fatores'!$D$2:$D$8,0)),INDEX('Cálculo Fatores'!$B$2:$B$7,MATCH('Análise do risco'!$F71,'Cálculo Fatores'!$A$2:$A$7,0))*INDEX('Cálculo Fatores'!$E$2:$E$8,MATCH('Análise do risco'!$F$5,'Cálculo Fatores'!$D$2:$D$8,0)),INDEX('Cálculo Fatores'!$B$2:$B$7,MATCH('Análise do risco'!$G71,'Cálculo Fatores'!$A$2:$A$7,0))*INDEX('Cálculo Fatores'!$E$2:$E$8,MATCH('Análise do risco'!$G$5,'Cálculo Fatores'!$D$2:$D$8,0)),INDEX('Cálculo Fatores'!$B$2:$B$7,MATCH('Análise do risco'!$I71,'Cálculo Fatores'!$A$2:$A$7,0))*INDEX('Cálculo Fatores'!$E$2:$E$8,MATCH('Análise do risco'!$I$5,'Cálculo Fatores'!$D$2:$D$8,0)),INDEX('Cálculo Fatores'!$B$2:$B$7,MATCH('Análise do risco'!$J71,'Cálculo Fatores'!$A$2:$A$7,0))*INDEX('Cálculo Fatores'!$E$2:$E$8,MATCH('Análise do risco'!$J$5,'Cálculo Fatores'!$D$2:$D$8,0))),"N/A")</f>
        <v>5.0999999999999996</v>
      </c>
      <c r="S71" s="146">
        <f>IFERROR(SUM(INDEX('Cálculo Fatores'!$B$2:$B$7,MATCH('Análise do risco'!$K71,'Cálculo Fatores'!$A$2:$A$7,0))*'Cálculo Fatores'!$H$1,INDEX('Cálculo Fatores'!$B$2:$B$7,MATCH('Análise do risco'!$L71,'Cálculo Fatores'!$A$2:$A$7,0))*'Cálculo Fatores'!$H$2),"N/A")</f>
        <v>8</v>
      </c>
      <c r="T71" s="146">
        <v>0.6</v>
      </c>
      <c r="U71" s="146">
        <v>0.4</v>
      </c>
      <c r="V71" s="147">
        <f t="shared" ref="V71:V96" si="6">IFERROR(SUM((R71*T71),(S71*U71)),"N/A")</f>
        <v>6.26</v>
      </c>
      <c r="W71" s="150">
        <f>IFERROR(SUM(INDEX('Cálculo Fatores'!$B$10:$B$14,MATCH('Análise do risco'!$M71,'Cálculo Fatores'!$A$10:$A$14,0))*INDEX('Cálculo Fatores'!$E$10:$E$16,MATCH('Análise do risco'!$M$5,'Cálculo Fatores'!$D$10:$D$16,0)),INDEX('Cálculo Fatores'!$B$10:$B$14,MATCH('Análise do risco'!$N71,'Cálculo Fatores'!$A$10:$A$14,0))*INDEX('Cálculo Fatores'!$E$10:$E$16,MATCH('Análise do risco'!$N$5,'Cálculo Fatores'!$D$10:$D$16,0)),INDEX('Cálculo Fatores'!$B$10:$B$14,MATCH('Análise do risco'!$O71,'Cálculo Fatores'!$A$10:$A$14,0))*INDEX('Cálculo Fatores'!$E$10:$E$16,MATCH('Análise do risco'!$O$5,'Cálculo Fatores'!$D$10:$D$16,0)),INDEX('Cálculo Fatores'!$B$10:$B$14,MATCH('Análise do risco'!$P71,'Cálculo Fatores'!$A$10:$A$14,0))*INDEX('Cálculo Fatores'!$E$10:$E$16,MATCH('Análise do risco'!$P$5,'Cálculo Fatores'!$D$10:$D$16,0)),INDEX('Cálculo Fatores'!$B$10:$B$14,MATCH('Análise do risco'!$Q71,'Cálculo Fatores'!$A$10:$A$14,0))*INDEX('Cálculo Fatores'!$E$10:$E$16,MATCH('Análise do risco'!$Q$5,'Cálculo Fatores'!$D$10:$D$16,0))),"N/A")</f>
        <v>0</v>
      </c>
      <c r="X71" s="149">
        <f t="shared" ref="X71:X96" si="7">IFERROR(V71*(1-W71),"N/A")</f>
        <v>6.26</v>
      </c>
      <c r="Y71" s="127" t="str">
        <f>IFERROR(IF(V71="N/A","N/A",IF(V71=Valores!$A$2,Valores!$B$2,IF(V71&lt;Valores!$A$3,Valores!$B$3,IF(V71&lt;Valores!$A$4,Valores!$B$4,IF(V71&lt;Valores!$A$5,Valores!$B$5,IF(V71&lt;Valores!$A$6,Valores!$B$6,IF(V71&lt;Valores!$A$7,Valores!$B$7,Valores!$B$8))))))),"N/A")</f>
        <v>Alto</v>
      </c>
      <c r="Z71" s="128" t="str">
        <f>IFERROR(IF(X71="N/A","N/A",IF(X71=Valores!$A$2,Valores!$B$2,IF(X71&lt;Valores!$A$3,Valores!$B$3,IF(X71&lt;Valores!$A$4,Valores!$B$4,IF(X71&lt;Valores!$A$5,Valores!$B$5,IF(X71&lt;Valores!$A$6,Valores!$B$6,IF(X71&lt;Valores!$A$7,Valores!$B$7,Valores!$B$8))))))),"N/A")</f>
        <v>Alto</v>
      </c>
    </row>
    <row r="72" spans="1:26" s="142" customFormat="1" ht="40.5">
      <c r="A72" s="121" t="s">
        <v>166</v>
      </c>
      <c r="B72" s="140" t="s">
        <v>160</v>
      </c>
      <c r="C72" s="140" t="s">
        <v>203</v>
      </c>
      <c r="D72" s="141" t="s">
        <v>106</v>
      </c>
      <c r="E72" s="132" t="s">
        <v>156</v>
      </c>
      <c r="F72" s="132" t="s">
        <v>150</v>
      </c>
      <c r="G72" s="132" t="s">
        <v>150</v>
      </c>
      <c r="H72" s="132" t="s">
        <v>156</v>
      </c>
      <c r="I72" s="132" t="s">
        <v>150</v>
      </c>
      <c r="J72" s="132" t="s">
        <v>156</v>
      </c>
      <c r="K72" s="132" t="s">
        <v>156</v>
      </c>
      <c r="L72" s="132" t="s">
        <v>156</v>
      </c>
      <c r="M72" s="132" t="s">
        <v>196</v>
      </c>
      <c r="N72" s="132" t="s">
        <v>196</v>
      </c>
      <c r="O72" s="132" t="s">
        <v>198</v>
      </c>
      <c r="P72" s="132" t="s">
        <v>196</v>
      </c>
      <c r="Q72" s="132" t="s">
        <v>196</v>
      </c>
      <c r="R72" s="146">
        <f>IFERROR(SUM(INDEX('Cálculo Fatores'!$B$2:$B$7,MATCH('Análise do risco'!$E72,'Cálculo Fatores'!$A$2:$A$7,0))*INDEX('Cálculo Fatores'!$E$2:$E$8,MATCH('Análise do risco'!$E$5,'Cálculo Fatores'!$D$2:$D$8,0)),INDEX('Cálculo Fatores'!$B$2:$B$7,MATCH('Análise do risco'!$F72,'Cálculo Fatores'!$A$2:$A$7,0))*INDEX('Cálculo Fatores'!$E$2:$E$8,MATCH('Análise do risco'!$F$5,'Cálculo Fatores'!$D$2:$D$8,0)),INDEX('Cálculo Fatores'!$B$2:$B$7,MATCH('Análise do risco'!$G72,'Cálculo Fatores'!$A$2:$A$7,0))*INDEX('Cálculo Fatores'!$E$2:$E$8,MATCH('Análise do risco'!$G$5,'Cálculo Fatores'!$D$2:$D$8,0)),INDEX('Cálculo Fatores'!$B$2:$B$7,MATCH('Análise do risco'!$I72,'Cálculo Fatores'!$A$2:$A$7,0))*INDEX('Cálculo Fatores'!$E$2:$E$8,MATCH('Análise do risco'!$I$5,'Cálculo Fatores'!$D$2:$D$8,0)),INDEX('Cálculo Fatores'!$B$2:$B$7,MATCH('Análise do risco'!$J72,'Cálculo Fatores'!$A$2:$A$7,0))*INDEX('Cálculo Fatores'!$E$2:$E$8,MATCH('Análise do risco'!$J$5,'Cálculo Fatores'!$D$2:$D$8,0))),"N/A")</f>
        <v>5.0999999999999996</v>
      </c>
      <c r="S72" s="146">
        <f>IFERROR(SUM(INDEX('Cálculo Fatores'!$B$2:$B$7,MATCH('Análise do risco'!$K72,'Cálculo Fatores'!$A$2:$A$7,0))*'Cálculo Fatores'!$H$1,INDEX('Cálculo Fatores'!$B$2:$B$7,MATCH('Análise do risco'!$L72,'Cálculo Fatores'!$A$2:$A$7,0))*'Cálculo Fatores'!$H$2),"N/A")</f>
        <v>8</v>
      </c>
      <c r="T72" s="146">
        <v>0.6</v>
      </c>
      <c r="U72" s="146">
        <v>0.4</v>
      </c>
      <c r="V72" s="147">
        <f t="shared" si="6"/>
        <v>6.26</v>
      </c>
      <c r="W72" s="150">
        <f>IFERROR(SUM(INDEX('Cálculo Fatores'!$B$10:$B$14,MATCH('Análise do risco'!$M72,'Cálculo Fatores'!$A$10:$A$14,0))*INDEX('Cálculo Fatores'!$E$10:$E$16,MATCH('Análise do risco'!$M$5,'Cálculo Fatores'!$D$10:$D$16,0)),INDEX('Cálculo Fatores'!$B$10:$B$14,MATCH('Análise do risco'!$N72,'Cálculo Fatores'!$A$10:$A$14,0))*INDEX('Cálculo Fatores'!$E$10:$E$16,MATCH('Análise do risco'!$N$5,'Cálculo Fatores'!$D$10:$D$16,0)),INDEX('Cálculo Fatores'!$B$10:$B$14,MATCH('Análise do risco'!$O72,'Cálculo Fatores'!$A$10:$A$14,0))*INDEX('Cálculo Fatores'!$E$10:$E$16,MATCH('Análise do risco'!$O$5,'Cálculo Fatores'!$D$10:$D$16,0)),INDEX('Cálculo Fatores'!$B$10:$B$14,MATCH('Análise do risco'!$P72,'Cálculo Fatores'!$A$10:$A$14,0))*INDEX('Cálculo Fatores'!$E$10:$E$16,MATCH('Análise do risco'!$P$5,'Cálculo Fatores'!$D$10:$D$16,0)),INDEX('Cálculo Fatores'!$B$10:$B$14,MATCH('Análise do risco'!$Q72,'Cálculo Fatores'!$A$10:$A$14,0))*INDEX('Cálculo Fatores'!$E$10:$E$16,MATCH('Análise do risco'!$Q$5,'Cálculo Fatores'!$D$10:$D$16,0))),"N/A")</f>
        <v>0</v>
      </c>
      <c r="X72" s="149">
        <f t="shared" si="7"/>
        <v>6.26</v>
      </c>
      <c r="Y72" s="127" t="str">
        <f>IFERROR(IF(V72="N/A","N/A",IF(V72=Valores!$A$2,Valores!$B$2,IF(V72&lt;Valores!$A$3,Valores!$B$3,IF(V72&lt;Valores!$A$4,Valores!$B$4,IF(V72&lt;Valores!$A$5,Valores!$B$5,IF(V72&lt;Valores!$A$6,Valores!$B$6,IF(V72&lt;Valores!$A$7,Valores!$B$7,Valores!$B$8))))))),"N/A")</f>
        <v>Alto</v>
      </c>
      <c r="Z72" s="128" t="str">
        <f>IFERROR(IF(X72="N/A","N/A",IF(X72=Valores!$A$2,Valores!$B$2,IF(X72&lt;Valores!$A$3,Valores!$B$3,IF(X72&lt;Valores!$A$4,Valores!$B$4,IF(X72&lt;Valores!$A$5,Valores!$B$5,IF(X72&lt;Valores!$A$6,Valores!$B$6,IF(X72&lt;Valores!$A$7,Valores!$B$7,Valores!$B$8))))))),"N/A")</f>
        <v>Alto</v>
      </c>
    </row>
    <row r="73" spans="1:26" s="142" customFormat="1" ht="40.5">
      <c r="A73" s="121" t="s">
        <v>166</v>
      </c>
      <c r="B73" s="140" t="s">
        <v>160</v>
      </c>
      <c r="C73" s="140" t="s">
        <v>203</v>
      </c>
      <c r="D73" s="141" t="s">
        <v>109</v>
      </c>
      <c r="E73" s="132" t="s">
        <v>156</v>
      </c>
      <c r="F73" s="132" t="s">
        <v>150</v>
      </c>
      <c r="G73" s="132" t="s">
        <v>150</v>
      </c>
      <c r="H73" s="132" t="s">
        <v>156</v>
      </c>
      <c r="I73" s="132" t="s">
        <v>150</v>
      </c>
      <c r="J73" s="132" t="s">
        <v>156</v>
      </c>
      <c r="K73" s="132" t="s">
        <v>156</v>
      </c>
      <c r="L73" s="132" t="s">
        <v>156</v>
      </c>
      <c r="M73" s="132" t="s">
        <v>196</v>
      </c>
      <c r="N73" s="132" t="s">
        <v>196</v>
      </c>
      <c r="O73" s="132" t="s">
        <v>198</v>
      </c>
      <c r="P73" s="132" t="s">
        <v>196</v>
      </c>
      <c r="Q73" s="132" t="s">
        <v>196</v>
      </c>
      <c r="R73" s="146">
        <f>IFERROR(SUM(INDEX('Cálculo Fatores'!$B$2:$B$7,MATCH('Análise do risco'!$E73,'Cálculo Fatores'!$A$2:$A$7,0))*INDEX('Cálculo Fatores'!$E$2:$E$8,MATCH('Análise do risco'!$E$5,'Cálculo Fatores'!$D$2:$D$8,0)),INDEX('Cálculo Fatores'!$B$2:$B$7,MATCH('Análise do risco'!$F73,'Cálculo Fatores'!$A$2:$A$7,0))*INDEX('Cálculo Fatores'!$E$2:$E$8,MATCH('Análise do risco'!$F$5,'Cálculo Fatores'!$D$2:$D$8,0)),INDEX('Cálculo Fatores'!$B$2:$B$7,MATCH('Análise do risco'!$G73,'Cálculo Fatores'!$A$2:$A$7,0))*INDEX('Cálculo Fatores'!$E$2:$E$8,MATCH('Análise do risco'!$G$5,'Cálculo Fatores'!$D$2:$D$8,0)),INDEX('Cálculo Fatores'!$B$2:$B$7,MATCH('Análise do risco'!$I73,'Cálculo Fatores'!$A$2:$A$7,0))*INDEX('Cálculo Fatores'!$E$2:$E$8,MATCH('Análise do risco'!$I$5,'Cálculo Fatores'!$D$2:$D$8,0)),INDEX('Cálculo Fatores'!$B$2:$B$7,MATCH('Análise do risco'!$J73,'Cálculo Fatores'!$A$2:$A$7,0))*INDEX('Cálculo Fatores'!$E$2:$E$8,MATCH('Análise do risco'!$J$5,'Cálculo Fatores'!$D$2:$D$8,0))),"N/A")</f>
        <v>5.0999999999999996</v>
      </c>
      <c r="S73" s="146">
        <f>IFERROR(SUM(INDEX('Cálculo Fatores'!$B$2:$B$7,MATCH('Análise do risco'!$K73,'Cálculo Fatores'!$A$2:$A$7,0))*'Cálculo Fatores'!$H$1,INDEX('Cálculo Fatores'!$B$2:$B$7,MATCH('Análise do risco'!$L73,'Cálculo Fatores'!$A$2:$A$7,0))*'Cálculo Fatores'!$H$2),"N/A")</f>
        <v>8</v>
      </c>
      <c r="T73" s="146">
        <v>0.6</v>
      </c>
      <c r="U73" s="146">
        <v>0.4</v>
      </c>
      <c r="V73" s="147">
        <f t="shared" si="6"/>
        <v>6.26</v>
      </c>
      <c r="W73" s="150">
        <f>IFERROR(SUM(INDEX('Cálculo Fatores'!$B$10:$B$14,MATCH('Análise do risco'!$M73,'Cálculo Fatores'!$A$10:$A$14,0))*INDEX('Cálculo Fatores'!$E$10:$E$16,MATCH('Análise do risco'!$M$5,'Cálculo Fatores'!$D$10:$D$16,0)),INDEX('Cálculo Fatores'!$B$10:$B$14,MATCH('Análise do risco'!$N73,'Cálculo Fatores'!$A$10:$A$14,0))*INDEX('Cálculo Fatores'!$E$10:$E$16,MATCH('Análise do risco'!$N$5,'Cálculo Fatores'!$D$10:$D$16,0)),INDEX('Cálculo Fatores'!$B$10:$B$14,MATCH('Análise do risco'!$O73,'Cálculo Fatores'!$A$10:$A$14,0))*INDEX('Cálculo Fatores'!$E$10:$E$16,MATCH('Análise do risco'!$O$5,'Cálculo Fatores'!$D$10:$D$16,0)),INDEX('Cálculo Fatores'!$B$10:$B$14,MATCH('Análise do risco'!$P73,'Cálculo Fatores'!$A$10:$A$14,0))*INDEX('Cálculo Fatores'!$E$10:$E$16,MATCH('Análise do risco'!$P$5,'Cálculo Fatores'!$D$10:$D$16,0)),INDEX('Cálculo Fatores'!$B$10:$B$14,MATCH('Análise do risco'!$Q73,'Cálculo Fatores'!$A$10:$A$14,0))*INDEX('Cálculo Fatores'!$E$10:$E$16,MATCH('Análise do risco'!$Q$5,'Cálculo Fatores'!$D$10:$D$16,0))),"N/A")</f>
        <v>0</v>
      </c>
      <c r="X73" s="149">
        <f t="shared" si="7"/>
        <v>6.26</v>
      </c>
      <c r="Y73" s="127" t="str">
        <f>IFERROR(IF(V73="N/A","N/A",IF(V73=Valores!$A$2,Valores!$B$2,IF(V73&lt;Valores!$A$3,Valores!$B$3,IF(V73&lt;Valores!$A$4,Valores!$B$4,IF(V73&lt;Valores!$A$5,Valores!$B$5,IF(V73&lt;Valores!$A$6,Valores!$B$6,IF(V73&lt;Valores!$A$7,Valores!$B$7,Valores!$B$8))))))),"N/A")</f>
        <v>Alto</v>
      </c>
      <c r="Z73" s="128" t="str">
        <f>IFERROR(IF(X73="N/A","N/A",IF(X73=Valores!$A$2,Valores!$B$2,IF(X73&lt;Valores!$A$3,Valores!$B$3,IF(X73&lt;Valores!$A$4,Valores!$B$4,IF(X73&lt;Valores!$A$5,Valores!$B$5,IF(X73&lt;Valores!$A$6,Valores!$B$6,IF(X73&lt;Valores!$A$7,Valores!$B$7,Valores!$B$8))))))),"N/A")</f>
        <v>Alto</v>
      </c>
    </row>
    <row r="74" spans="1:26" s="142" customFormat="1" ht="40.5">
      <c r="A74" s="121" t="s">
        <v>166</v>
      </c>
      <c r="B74" s="140" t="s">
        <v>160</v>
      </c>
      <c r="C74" s="140" t="s">
        <v>203</v>
      </c>
      <c r="D74" s="141" t="s">
        <v>51</v>
      </c>
      <c r="E74" s="132" t="s">
        <v>156</v>
      </c>
      <c r="F74" s="132" t="s">
        <v>150</v>
      </c>
      <c r="G74" s="132" t="s">
        <v>150</v>
      </c>
      <c r="H74" s="132" t="s">
        <v>156</v>
      </c>
      <c r="I74" s="132" t="s">
        <v>150</v>
      </c>
      <c r="J74" s="132" t="s">
        <v>156</v>
      </c>
      <c r="K74" s="132" t="s">
        <v>156</v>
      </c>
      <c r="L74" s="132" t="s">
        <v>155</v>
      </c>
      <c r="M74" s="132" t="s">
        <v>196</v>
      </c>
      <c r="N74" s="132" t="s">
        <v>196</v>
      </c>
      <c r="O74" s="132" t="s">
        <v>198</v>
      </c>
      <c r="P74" s="132" t="s">
        <v>196</v>
      </c>
      <c r="Q74" s="132" t="s">
        <v>196</v>
      </c>
      <c r="R74" s="146">
        <f>IFERROR(SUM(INDEX('Cálculo Fatores'!$B$2:$B$7,MATCH('Análise do risco'!$E74,'Cálculo Fatores'!$A$2:$A$7,0))*INDEX('Cálculo Fatores'!$E$2:$E$8,MATCH('Análise do risco'!$E$5,'Cálculo Fatores'!$D$2:$D$8,0)),INDEX('Cálculo Fatores'!$B$2:$B$7,MATCH('Análise do risco'!$F74,'Cálculo Fatores'!$A$2:$A$7,0))*INDEX('Cálculo Fatores'!$E$2:$E$8,MATCH('Análise do risco'!$F$5,'Cálculo Fatores'!$D$2:$D$8,0)),INDEX('Cálculo Fatores'!$B$2:$B$7,MATCH('Análise do risco'!$G74,'Cálculo Fatores'!$A$2:$A$7,0))*INDEX('Cálculo Fatores'!$E$2:$E$8,MATCH('Análise do risco'!$G$5,'Cálculo Fatores'!$D$2:$D$8,0)),INDEX('Cálculo Fatores'!$B$2:$B$7,MATCH('Análise do risco'!$I74,'Cálculo Fatores'!$A$2:$A$7,0))*INDEX('Cálculo Fatores'!$E$2:$E$8,MATCH('Análise do risco'!$I$5,'Cálculo Fatores'!$D$2:$D$8,0)),INDEX('Cálculo Fatores'!$B$2:$B$7,MATCH('Análise do risco'!$J74,'Cálculo Fatores'!$A$2:$A$7,0))*INDEX('Cálculo Fatores'!$E$2:$E$8,MATCH('Análise do risco'!$J$5,'Cálculo Fatores'!$D$2:$D$8,0))),"N/A")</f>
        <v>5.0999999999999996</v>
      </c>
      <c r="S74" s="146">
        <f>IFERROR(SUM(INDEX('Cálculo Fatores'!$B$2:$B$7,MATCH('Análise do risco'!$K74,'Cálculo Fatores'!$A$2:$A$7,0))*'Cálculo Fatores'!$H$1,INDEX('Cálculo Fatores'!$B$2:$B$7,MATCH('Análise do risco'!$L74,'Cálculo Fatores'!$A$2:$A$7,0))*'Cálculo Fatores'!$H$2),"N/A")</f>
        <v>9.1999999999999993</v>
      </c>
      <c r="T74" s="146">
        <v>0.6</v>
      </c>
      <c r="U74" s="146">
        <v>0.4</v>
      </c>
      <c r="V74" s="147">
        <f t="shared" si="6"/>
        <v>6.7399999999999993</v>
      </c>
      <c r="W74" s="150">
        <f>IFERROR(SUM(INDEX('Cálculo Fatores'!$B$10:$B$14,MATCH('Análise do risco'!$M74,'Cálculo Fatores'!$A$10:$A$14,0))*INDEX('Cálculo Fatores'!$E$10:$E$16,MATCH('Análise do risco'!$M$5,'Cálculo Fatores'!$D$10:$D$16,0)),INDEX('Cálculo Fatores'!$B$10:$B$14,MATCH('Análise do risco'!$N74,'Cálculo Fatores'!$A$10:$A$14,0))*INDEX('Cálculo Fatores'!$E$10:$E$16,MATCH('Análise do risco'!$N$5,'Cálculo Fatores'!$D$10:$D$16,0)),INDEX('Cálculo Fatores'!$B$10:$B$14,MATCH('Análise do risco'!$O74,'Cálculo Fatores'!$A$10:$A$14,0))*INDEX('Cálculo Fatores'!$E$10:$E$16,MATCH('Análise do risco'!$O$5,'Cálculo Fatores'!$D$10:$D$16,0)),INDEX('Cálculo Fatores'!$B$10:$B$14,MATCH('Análise do risco'!$P74,'Cálculo Fatores'!$A$10:$A$14,0))*INDEX('Cálculo Fatores'!$E$10:$E$16,MATCH('Análise do risco'!$P$5,'Cálculo Fatores'!$D$10:$D$16,0)),INDEX('Cálculo Fatores'!$B$10:$B$14,MATCH('Análise do risco'!$Q74,'Cálculo Fatores'!$A$10:$A$14,0))*INDEX('Cálculo Fatores'!$E$10:$E$16,MATCH('Análise do risco'!$Q$5,'Cálculo Fatores'!$D$10:$D$16,0))),"N/A")</f>
        <v>0</v>
      </c>
      <c r="X74" s="149">
        <f t="shared" si="7"/>
        <v>6.7399999999999993</v>
      </c>
      <c r="Y74" s="127" t="str">
        <f>IFERROR(IF(V74="N/A","N/A",IF(V74=Valores!$A$2,Valores!$B$2,IF(V74&lt;Valores!$A$3,Valores!$B$3,IF(V74&lt;Valores!$A$4,Valores!$B$4,IF(V74&lt;Valores!$A$5,Valores!$B$5,IF(V74&lt;Valores!$A$6,Valores!$B$6,IF(V74&lt;Valores!$A$7,Valores!$B$7,Valores!$B$8))))))),"N/A")</f>
        <v>Alto</v>
      </c>
      <c r="Z74" s="128" t="str">
        <f>IFERROR(IF(X74="N/A","N/A",IF(X74=Valores!$A$2,Valores!$B$2,IF(X74&lt;Valores!$A$3,Valores!$B$3,IF(X74&lt;Valores!$A$4,Valores!$B$4,IF(X74&lt;Valores!$A$5,Valores!$B$5,IF(X74&lt;Valores!$A$6,Valores!$B$6,IF(X74&lt;Valores!$A$7,Valores!$B$7,Valores!$B$8))))))),"N/A")</f>
        <v>Alto</v>
      </c>
    </row>
    <row r="75" spans="1:26" s="142" customFormat="1" ht="40.5">
      <c r="A75" s="121" t="s">
        <v>166</v>
      </c>
      <c r="B75" s="140" t="s">
        <v>160</v>
      </c>
      <c r="C75" s="140" t="s">
        <v>203</v>
      </c>
      <c r="D75" s="141" t="s">
        <v>53</v>
      </c>
      <c r="E75" s="132" t="s">
        <v>156</v>
      </c>
      <c r="F75" s="132" t="s">
        <v>150</v>
      </c>
      <c r="G75" s="132" t="s">
        <v>150</v>
      </c>
      <c r="H75" s="132" t="s">
        <v>156</v>
      </c>
      <c r="I75" s="132" t="s">
        <v>150</v>
      </c>
      <c r="J75" s="132" t="s">
        <v>197</v>
      </c>
      <c r="K75" s="132" t="s">
        <v>156</v>
      </c>
      <c r="L75" s="132" t="s">
        <v>155</v>
      </c>
      <c r="M75" s="132" t="s">
        <v>196</v>
      </c>
      <c r="N75" s="132" t="s">
        <v>196</v>
      </c>
      <c r="O75" s="132" t="s">
        <v>198</v>
      </c>
      <c r="P75" s="132" t="s">
        <v>196</v>
      </c>
      <c r="Q75" s="132" t="s">
        <v>196</v>
      </c>
      <c r="R75" s="146">
        <f>IFERROR(SUM(INDEX('Cálculo Fatores'!$B$2:$B$7,MATCH('Análise do risco'!$E75,'Cálculo Fatores'!$A$2:$A$7,0))*INDEX('Cálculo Fatores'!$E$2:$E$8,MATCH('Análise do risco'!$E$5,'Cálculo Fatores'!$D$2:$D$8,0)),INDEX('Cálculo Fatores'!$B$2:$B$7,MATCH('Análise do risco'!$F75,'Cálculo Fatores'!$A$2:$A$7,0))*INDEX('Cálculo Fatores'!$E$2:$E$8,MATCH('Análise do risco'!$F$5,'Cálculo Fatores'!$D$2:$D$8,0)),INDEX('Cálculo Fatores'!$B$2:$B$7,MATCH('Análise do risco'!$G75,'Cálculo Fatores'!$A$2:$A$7,0))*INDEX('Cálculo Fatores'!$E$2:$E$8,MATCH('Análise do risco'!$G$5,'Cálculo Fatores'!$D$2:$D$8,0)),INDEX('Cálculo Fatores'!$B$2:$B$7,MATCH('Análise do risco'!$I75,'Cálculo Fatores'!$A$2:$A$7,0))*INDEX('Cálculo Fatores'!$E$2:$E$8,MATCH('Análise do risco'!$I$5,'Cálculo Fatores'!$D$2:$D$8,0)),INDEX('Cálculo Fatores'!$B$2:$B$7,MATCH('Análise do risco'!$J75,'Cálculo Fatores'!$A$2:$A$7,0))*INDEX('Cálculo Fatores'!$E$2:$E$8,MATCH('Análise do risco'!$J$5,'Cálculo Fatores'!$D$2:$D$8,0))),"N/A")</f>
        <v>3.8999999999999995</v>
      </c>
      <c r="S75" s="146">
        <f>IFERROR(SUM(INDEX('Cálculo Fatores'!$B$2:$B$7,MATCH('Análise do risco'!$K75,'Cálculo Fatores'!$A$2:$A$7,0))*'Cálculo Fatores'!$H$1,INDEX('Cálculo Fatores'!$B$2:$B$7,MATCH('Análise do risco'!$L75,'Cálculo Fatores'!$A$2:$A$7,0))*'Cálculo Fatores'!$H$2),"N/A")</f>
        <v>9.1999999999999993</v>
      </c>
      <c r="T75" s="146">
        <v>0.6</v>
      </c>
      <c r="U75" s="146">
        <v>0.4</v>
      </c>
      <c r="V75" s="147">
        <f t="shared" si="6"/>
        <v>6.02</v>
      </c>
      <c r="W75" s="150">
        <f>IFERROR(SUM(INDEX('Cálculo Fatores'!$B$10:$B$14,MATCH('Análise do risco'!$M75,'Cálculo Fatores'!$A$10:$A$14,0))*INDEX('Cálculo Fatores'!$E$10:$E$16,MATCH('Análise do risco'!$M$5,'Cálculo Fatores'!$D$10:$D$16,0)),INDEX('Cálculo Fatores'!$B$10:$B$14,MATCH('Análise do risco'!$N75,'Cálculo Fatores'!$A$10:$A$14,0))*INDEX('Cálculo Fatores'!$E$10:$E$16,MATCH('Análise do risco'!$N$5,'Cálculo Fatores'!$D$10:$D$16,0)),INDEX('Cálculo Fatores'!$B$10:$B$14,MATCH('Análise do risco'!$O75,'Cálculo Fatores'!$A$10:$A$14,0))*INDEX('Cálculo Fatores'!$E$10:$E$16,MATCH('Análise do risco'!$O$5,'Cálculo Fatores'!$D$10:$D$16,0)),INDEX('Cálculo Fatores'!$B$10:$B$14,MATCH('Análise do risco'!$P75,'Cálculo Fatores'!$A$10:$A$14,0))*INDEX('Cálculo Fatores'!$E$10:$E$16,MATCH('Análise do risco'!$P$5,'Cálculo Fatores'!$D$10:$D$16,0)),INDEX('Cálculo Fatores'!$B$10:$B$14,MATCH('Análise do risco'!$Q75,'Cálculo Fatores'!$A$10:$A$14,0))*INDEX('Cálculo Fatores'!$E$10:$E$16,MATCH('Análise do risco'!$Q$5,'Cálculo Fatores'!$D$10:$D$16,0))),"N/A")</f>
        <v>0</v>
      </c>
      <c r="X75" s="149">
        <f t="shared" si="7"/>
        <v>6.02</v>
      </c>
      <c r="Y75" s="127" t="str">
        <f>IFERROR(IF(V75="N/A","N/A",IF(V75=Valores!$A$2,Valores!$B$2,IF(V75&lt;Valores!$A$3,Valores!$B$3,IF(V75&lt;Valores!$A$4,Valores!$B$4,IF(V75&lt;Valores!$A$5,Valores!$B$5,IF(V75&lt;Valores!$A$6,Valores!$B$6,IF(V75&lt;Valores!$A$7,Valores!$B$7,Valores!$B$8))))))),"N/A")</f>
        <v>Alto</v>
      </c>
      <c r="Z75" s="128" t="str">
        <f>IFERROR(IF(X75="N/A","N/A",IF(X75=Valores!$A$2,Valores!$B$2,IF(X75&lt;Valores!$A$3,Valores!$B$3,IF(X75&lt;Valores!$A$4,Valores!$B$4,IF(X75&lt;Valores!$A$5,Valores!$B$5,IF(X75&lt;Valores!$A$6,Valores!$B$6,IF(X75&lt;Valores!$A$7,Valores!$B$7,Valores!$B$8))))))),"N/A")</f>
        <v>Alto</v>
      </c>
    </row>
    <row r="76" spans="1:26" s="142" customFormat="1" ht="40.5">
      <c r="A76" s="121" t="s">
        <v>166</v>
      </c>
      <c r="B76" s="140" t="s">
        <v>160</v>
      </c>
      <c r="C76" s="140" t="s">
        <v>203</v>
      </c>
      <c r="D76" s="141" t="s">
        <v>116</v>
      </c>
      <c r="E76" s="132" t="s">
        <v>156</v>
      </c>
      <c r="F76" s="132" t="s">
        <v>150</v>
      </c>
      <c r="G76" s="132" t="s">
        <v>150</v>
      </c>
      <c r="H76" s="132" t="s">
        <v>156</v>
      </c>
      <c r="I76" s="132" t="s">
        <v>150</v>
      </c>
      <c r="J76" s="132" t="s">
        <v>197</v>
      </c>
      <c r="K76" s="132" t="s">
        <v>156</v>
      </c>
      <c r="L76" s="132" t="s">
        <v>155</v>
      </c>
      <c r="M76" s="132" t="s">
        <v>196</v>
      </c>
      <c r="N76" s="132" t="s">
        <v>196</v>
      </c>
      <c r="O76" s="132" t="s">
        <v>198</v>
      </c>
      <c r="P76" s="132" t="s">
        <v>196</v>
      </c>
      <c r="Q76" s="132" t="s">
        <v>196</v>
      </c>
      <c r="R76" s="146">
        <f>IFERROR(SUM(INDEX('Cálculo Fatores'!$B$2:$B$7,MATCH('Análise do risco'!$E76,'Cálculo Fatores'!$A$2:$A$7,0))*INDEX('Cálculo Fatores'!$E$2:$E$8,MATCH('Análise do risco'!$E$5,'Cálculo Fatores'!$D$2:$D$8,0)),INDEX('Cálculo Fatores'!$B$2:$B$7,MATCH('Análise do risco'!$F76,'Cálculo Fatores'!$A$2:$A$7,0))*INDEX('Cálculo Fatores'!$E$2:$E$8,MATCH('Análise do risco'!$F$5,'Cálculo Fatores'!$D$2:$D$8,0)),INDEX('Cálculo Fatores'!$B$2:$B$7,MATCH('Análise do risco'!$G76,'Cálculo Fatores'!$A$2:$A$7,0))*INDEX('Cálculo Fatores'!$E$2:$E$8,MATCH('Análise do risco'!$G$5,'Cálculo Fatores'!$D$2:$D$8,0)),INDEX('Cálculo Fatores'!$B$2:$B$7,MATCH('Análise do risco'!$I76,'Cálculo Fatores'!$A$2:$A$7,0))*INDEX('Cálculo Fatores'!$E$2:$E$8,MATCH('Análise do risco'!$I$5,'Cálculo Fatores'!$D$2:$D$8,0)),INDEX('Cálculo Fatores'!$B$2:$B$7,MATCH('Análise do risco'!$J76,'Cálculo Fatores'!$A$2:$A$7,0))*INDEX('Cálculo Fatores'!$E$2:$E$8,MATCH('Análise do risco'!$J$5,'Cálculo Fatores'!$D$2:$D$8,0))),"N/A")</f>
        <v>3.8999999999999995</v>
      </c>
      <c r="S76" s="146">
        <f>IFERROR(SUM(INDEX('Cálculo Fatores'!$B$2:$B$7,MATCH('Análise do risco'!$K76,'Cálculo Fatores'!$A$2:$A$7,0))*'Cálculo Fatores'!$H$1,INDEX('Cálculo Fatores'!$B$2:$B$7,MATCH('Análise do risco'!$L76,'Cálculo Fatores'!$A$2:$A$7,0))*'Cálculo Fatores'!$H$2),"N/A")</f>
        <v>9.1999999999999993</v>
      </c>
      <c r="T76" s="146">
        <v>0.6</v>
      </c>
      <c r="U76" s="146">
        <v>0.4</v>
      </c>
      <c r="V76" s="147">
        <f t="shared" si="6"/>
        <v>6.02</v>
      </c>
      <c r="W76" s="150">
        <f>IFERROR(SUM(INDEX('Cálculo Fatores'!$B$10:$B$14,MATCH('Análise do risco'!$M76,'Cálculo Fatores'!$A$10:$A$14,0))*INDEX('Cálculo Fatores'!$E$10:$E$16,MATCH('Análise do risco'!$M$5,'Cálculo Fatores'!$D$10:$D$16,0)),INDEX('Cálculo Fatores'!$B$10:$B$14,MATCH('Análise do risco'!$N76,'Cálculo Fatores'!$A$10:$A$14,0))*INDEX('Cálculo Fatores'!$E$10:$E$16,MATCH('Análise do risco'!$N$5,'Cálculo Fatores'!$D$10:$D$16,0)),INDEX('Cálculo Fatores'!$B$10:$B$14,MATCH('Análise do risco'!$O76,'Cálculo Fatores'!$A$10:$A$14,0))*INDEX('Cálculo Fatores'!$E$10:$E$16,MATCH('Análise do risco'!$O$5,'Cálculo Fatores'!$D$10:$D$16,0)),INDEX('Cálculo Fatores'!$B$10:$B$14,MATCH('Análise do risco'!$P76,'Cálculo Fatores'!$A$10:$A$14,0))*INDEX('Cálculo Fatores'!$E$10:$E$16,MATCH('Análise do risco'!$P$5,'Cálculo Fatores'!$D$10:$D$16,0)),INDEX('Cálculo Fatores'!$B$10:$B$14,MATCH('Análise do risco'!$Q76,'Cálculo Fatores'!$A$10:$A$14,0))*INDEX('Cálculo Fatores'!$E$10:$E$16,MATCH('Análise do risco'!$Q$5,'Cálculo Fatores'!$D$10:$D$16,0))),"N/A")</f>
        <v>0</v>
      </c>
      <c r="X76" s="149">
        <f t="shared" si="7"/>
        <v>6.02</v>
      </c>
      <c r="Y76" s="127" t="str">
        <f>IFERROR(IF(V76="N/A","N/A",IF(V76=Valores!$A$2,Valores!$B$2,IF(V76&lt;Valores!$A$3,Valores!$B$3,IF(V76&lt;Valores!$A$4,Valores!$B$4,IF(V76&lt;Valores!$A$5,Valores!$B$5,IF(V76&lt;Valores!$A$6,Valores!$B$6,IF(V76&lt;Valores!$A$7,Valores!$B$7,Valores!$B$8))))))),"N/A")</f>
        <v>Alto</v>
      </c>
      <c r="Z76" s="128" t="str">
        <f>IFERROR(IF(X76="N/A","N/A",IF(X76=Valores!$A$2,Valores!$B$2,IF(X76&lt;Valores!$A$3,Valores!$B$3,IF(X76&lt;Valores!$A$4,Valores!$B$4,IF(X76&lt;Valores!$A$5,Valores!$B$5,IF(X76&lt;Valores!$A$6,Valores!$B$6,IF(X76&lt;Valores!$A$7,Valores!$B$7,Valores!$B$8))))))),"N/A")</f>
        <v>Alto</v>
      </c>
    </row>
    <row r="77" spans="1:26" s="142" customFormat="1" ht="40.5">
      <c r="A77" s="121" t="s">
        <v>166</v>
      </c>
      <c r="B77" s="140" t="s">
        <v>160</v>
      </c>
      <c r="C77" s="140" t="s">
        <v>203</v>
      </c>
      <c r="D77" s="141" t="s">
        <v>119</v>
      </c>
      <c r="E77" s="132" t="s">
        <v>156</v>
      </c>
      <c r="F77" s="132" t="s">
        <v>150</v>
      </c>
      <c r="G77" s="132" t="s">
        <v>150</v>
      </c>
      <c r="H77" s="132" t="s">
        <v>156</v>
      </c>
      <c r="I77" s="132" t="s">
        <v>150</v>
      </c>
      <c r="J77" s="132" t="s">
        <v>197</v>
      </c>
      <c r="K77" s="132" t="s">
        <v>156</v>
      </c>
      <c r="L77" s="132" t="s">
        <v>150</v>
      </c>
      <c r="M77" s="132" t="s">
        <v>196</v>
      </c>
      <c r="N77" s="132" t="s">
        <v>196</v>
      </c>
      <c r="O77" s="132" t="s">
        <v>198</v>
      </c>
      <c r="P77" s="132" t="s">
        <v>196</v>
      </c>
      <c r="Q77" s="132" t="s">
        <v>196</v>
      </c>
      <c r="R77" s="146">
        <f>IFERROR(SUM(INDEX('Cálculo Fatores'!$B$2:$B$7,MATCH('Análise do risco'!$E77,'Cálculo Fatores'!$A$2:$A$7,0))*INDEX('Cálculo Fatores'!$E$2:$E$8,MATCH('Análise do risco'!$E$5,'Cálculo Fatores'!$D$2:$D$8,0)),INDEX('Cálculo Fatores'!$B$2:$B$7,MATCH('Análise do risco'!$F77,'Cálculo Fatores'!$A$2:$A$7,0))*INDEX('Cálculo Fatores'!$E$2:$E$8,MATCH('Análise do risco'!$F$5,'Cálculo Fatores'!$D$2:$D$8,0)),INDEX('Cálculo Fatores'!$B$2:$B$7,MATCH('Análise do risco'!$G77,'Cálculo Fatores'!$A$2:$A$7,0))*INDEX('Cálculo Fatores'!$E$2:$E$8,MATCH('Análise do risco'!$G$5,'Cálculo Fatores'!$D$2:$D$8,0)),INDEX('Cálculo Fatores'!$B$2:$B$7,MATCH('Análise do risco'!$I77,'Cálculo Fatores'!$A$2:$A$7,0))*INDEX('Cálculo Fatores'!$E$2:$E$8,MATCH('Análise do risco'!$I$5,'Cálculo Fatores'!$D$2:$D$8,0)),INDEX('Cálculo Fatores'!$B$2:$B$7,MATCH('Análise do risco'!$J77,'Cálculo Fatores'!$A$2:$A$7,0))*INDEX('Cálculo Fatores'!$E$2:$E$8,MATCH('Análise do risco'!$J$5,'Cálculo Fatores'!$D$2:$D$8,0))),"N/A")</f>
        <v>3.8999999999999995</v>
      </c>
      <c r="S77" s="146">
        <f>IFERROR(SUM(INDEX('Cálculo Fatores'!$B$2:$B$7,MATCH('Análise do risco'!$K77,'Cálculo Fatores'!$A$2:$A$7,0))*'Cálculo Fatores'!$H$1,INDEX('Cálculo Fatores'!$B$2:$B$7,MATCH('Análise do risco'!$L77,'Cálculo Fatores'!$A$2:$A$7,0))*'Cálculo Fatores'!$H$2),"N/A")</f>
        <v>6.8</v>
      </c>
      <c r="T77" s="146">
        <v>0.6</v>
      </c>
      <c r="U77" s="146">
        <v>0.4</v>
      </c>
      <c r="V77" s="147">
        <f t="shared" si="6"/>
        <v>5.0599999999999996</v>
      </c>
      <c r="W77" s="150">
        <f>IFERROR(SUM(INDEX('Cálculo Fatores'!$B$10:$B$14,MATCH('Análise do risco'!$M77,'Cálculo Fatores'!$A$10:$A$14,0))*INDEX('Cálculo Fatores'!$E$10:$E$16,MATCH('Análise do risco'!$M$5,'Cálculo Fatores'!$D$10:$D$16,0)),INDEX('Cálculo Fatores'!$B$10:$B$14,MATCH('Análise do risco'!$N77,'Cálculo Fatores'!$A$10:$A$14,0))*INDEX('Cálculo Fatores'!$E$10:$E$16,MATCH('Análise do risco'!$N$5,'Cálculo Fatores'!$D$10:$D$16,0)),INDEX('Cálculo Fatores'!$B$10:$B$14,MATCH('Análise do risco'!$O77,'Cálculo Fatores'!$A$10:$A$14,0))*INDEX('Cálculo Fatores'!$E$10:$E$16,MATCH('Análise do risco'!$O$5,'Cálculo Fatores'!$D$10:$D$16,0)),INDEX('Cálculo Fatores'!$B$10:$B$14,MATCH('Análise do risco'!$P77,'Cálculo Fatores'!$A$10:$A$14,0))*INDEX('Cálculo Fatores'!$E$10:$E$16,MATCH('Análise do risco'!$P$5,'Cálculo Fatores'!$D$10:$D$16,0)),INDEX('Cálculo Fatores'!$B$10:$B$14,MATCH('Análise do risco'!$Q77,'Cálculo Fatores'!$A$10:$A$14,0))*INDEX('Cálculo Fatores'!$E$10:$E$16,MATCH('Análise do risco'!$Q$5,'Cálculo Fatores'!$D$10:$D$16,0))),"N/A")</f>
        <v>0</v>
      </c>
      <c r="X77" s="149">
        <f t="shared" si="7"/>
        <v>5.0599999999999996</v>
      </c>
      <c r="Y77" s="127" t="str">
        <f>IFERROR(IF(V77="N/A","N/A",IF(V77=Valores!$A$2,Valores!$B$2,IF(V77&lt;Valores!$A$3,Valores!$B$3,IF(V77&lt;Valores!$A$4,Valores!$B$4,IF(V77&lt;Valores!$A$5,Valores!$B$5,IF(V77&lt;Valores!$A$6,Valores!$B$6,IF(V77&lt;Valores!$A$7,Valores!$B$7,Valores!$B$8))))))),"N/A")</f>
        <v>Médio</v>
      </c>
      <c r="Z77" s="128" t="str">
        <f>IFERROR(IF(X77="N/A","N/A",IF(X77=Valores!$A$2,Valores!$B$2,IF(X77&lt;Valores!$A$3,Valores!$B$3,IF(X77&lt;Valores!$A$4,Valores!$B$4,IF(X77&lt;Valores!$A$5,Valores!$B$5,IF(X77&lt;Valores!$A$6,Valores!$B$6,IF(X77&lt;Valores!$A$7,Valores!$B$7,Valores!$B$8))))))),"N/A")</f>
        <v>Médio</v>
      </c>
    </row>
    <row r="78" spans="1:26" s="142" customFormat="1" ht="40.5">
      <c r="A78" s="121" t="s">
        <v>166</v>
      </c>
      <c r="B78" s="140" t="s">
        <v>160</v>
      </c>
      <c r="C78" s="140" t="s">
        <v>203</v>
      </c>
      <c r="D78" s="141" t="s">
        <v>165</v>
      </c>
      <c r="E78" s="132" t="s">
        <v>156</v>
      </c>
      <c r="F78" s="132" t="s">
        <v>150</v>
      </c>
      <c r="G78" s="132" t="s">
        <v>150</v>
      </c>
      <c r="H78" s="132" t="s">
        <v>156</v>
      </c>
      <c r="I78" s="132" t="s">
        <v>150</v>
      </c>
      <c r="J78" s="132" t="s">
        <v>156</v>
      </c>
      <c r="K78" s="132" t="s">
        <v>156</v>
      </c>
      <c r="L78" s="132" t="s">
        <v>156</v>
      </c>
      <c r="M78" s="132" t="s">
        <v>196</v>
      </c>
      <c r="N78" s="132" t="s">
        <v>196</v>
      </c>
      <c r="O78" s="132" t="s">
        <v>198</v>
      </c>
      <c r="P78" s="132" t="s">
        <v>196</v>
      </c>
      <c r="Q78" s="132" t="s">
        <v>196</v>
      </c>
      <c r="R78" s="146">
        <f>IFERROR(SUM(INDEX('Cálculo Fatores'!$B$2:$B$7,MATCH('Análise do risco'!$E78,'Cálculo Fatores'!$A$2:$A$7,0))*INDEX('Cálculo Fatores'!$E$2:$E$8,MATCH('Análise do risco'!$E$5,'Cálculo Fatores'!$D$2:$D$8,0)),INDEX('Cálculo Fatores'!$B$2:$B$7,MATCH('Análise do risco'!$F78,'Cálculo Fatores'!$A$2:$A$7,0))*INDEX('Cálculo Fatores'!$E$2:$E$8,MATCH('Análise do risco'!$F$5,'Cálculo Fatores'!$D$2:$D$8,0)),INDEX('Cálculo Fatores'!$B$2:$B$7,MATCH('Análise do risco'!$G78,'Cálculo Fatores'!$A$2:$A$7,0))*INDEX('Cálculo Fatores'!$E$2:$E$8,MATCH('Análise do risco'!$G$5,'Cálculo Fatores'!$D$2:$D$8,0)),INDEX('Cálculo Fatores'!$B$2:$B$7,MATCH('Análise do risco'!$I78,'Cálculo Fatores'!$A$2:$A$7,0))*INDEX('Cálculo Fatores'!$E$2:$E$8,MATCH('Análise do risco'!$I$5,'Cálculo Fatores'!$D$2:$D$8,0)),INDEX('Cálculo Fatores'!$B$2:$B$7,MATCH('Análise do risco'!$J78,'Cálculo Fatores'!$A$2:$A$7,0))*INDEX('Cálculo Fatores'!$E$2:$E$8,MATCH('Análise do risco'!$J$5,'Cálculo Fatores'!$D$2:$D$8,0))),"N/A")</f>
        <v>5.0999999999999996</v>
      </c>
      <c r="S78" s="146">
        <f>IFERROR(SUM(INDEX('Cálculo Fatores'!$B$2:$B$7,MATCH('Análise do risco'!$K78,'Cálculo Fatores'!$A$2:$A$7,0))*'Cálculo Fatores'!$H$1,INDEX('Cálculo Fatores'!$B$2:$B$7,MATCH('Análise do risco'!$L78,'Cálculo Fatores'!$A$2:$A$7,0))*'Cálculo Fatores'!$H$2),"N/A")</f>
        <v>8</v>
      </c>
      <c r="T78" s="146">
        <v>0.6</v>
      </c>
      <c r="U78" s="146">
        <v>0.4</v>
      </c>
      <c r="V78" s="147">
        <f t="shared" si="6"/>
        <v>6.26</v>
      </c>
      <c r="W78" s="150">
        <f>IFERROR(SUM(INDEX('Cálculo Fatores'!$B$10:$B$14,MATCH('Análise do risco'!$M78,'Cálculo Fatores'!$A$10:$A$14,0))*INDEX('Cálculo Fatores'!$E$10:$E$16,MATCH('Análise do risco'!$M$5,'Cálculo Fatores'!$D$10:$D$16,0)),INDEX('Cálculo Fatores'!$B$10:$B$14,MATCH('Análise do risco'!$N78,'Cálculo Fatores'!$A$10:$A$14,0))*INDEX('Cálculo Fatores'!$E$10:$E$16,MATCH('Análise do risco'!$N$5,'Cálculo Fatores'!$D$10:$D$16,0)),INDEX('Cálculo Fatores'!$B$10:$B$14,MATCH('Análise do risco'!$O78,'Cálculo Fatores'!$A$10:$A$14,0))*INDEX('Cálculo Fatores'!$E$10:$E$16,MATCH('Análise do risco'!$O$5,'Cálculo Fatores'!$D$10:$D$16,0)),INDEX('Cálculo Fatores'!$B$10:$B$14,MATCH('Análise do risco'!$P78,'Cálculo Fatores'!$A$10:$A$14,0))*INDEX('Cálculo Fatores'!$E$10:$E$16,MATCH('Análise do risco'!$P$5,'Cálculo Fatores'!$D$10:$D$16,0)),INDEX('Cálculo Fatores'!$B$10:$B$14,MATCH('Análise do risco'!$Q78,'Cálculo Fatores'!$A$10:$A$14,0))*INDEX('Cálculo Fatores'!$E$10:$E$16,MATCH('Análise do risco'!$Q$5,'Cálculo Fatores'!$D$10:$D$16,0))),"N/A")</f>
        <v>0</v>
      </c>
      <c r="X78" s="149">
        <f t="shared" si="7"/>
        <v>6.26</v>
      </c>
      <c r="Y78" s="127" t="str">
        <f>IFERROR(IF(V78="N/A","N/A",IF(V78=Valores!$A$2,Valores!$B$2,IF(V78&lt;Valores!$A$3,Valores!$B$3,IF(V78&lt;Valores!$A$4,Valores!$B$4,IF(V78&lt;Valores!$A$5,Valores!$B$5,IF(V78&lt;Valores!$A$6,Valores!$B$6,IF(V78&lt;Valores!$A$7,Valores!$B$7,Valores!$B$8))))))),"N/A")</f>
        <v>Alto</v>
      </c>
      <c r="Z78" s="128" t="str">
        <f>IFERROR(IF(X78="N/A","N/A",IF(X78=Valores!$A$2,Valores!$B$2,IF(X78&lt;Valores!$A$3,Valores!$B$3,IF(X78&lt;Valores!$A$4,Valores!$B$4,IF(X78&lt;Valores!$A$5,Valores!$B$5,IF(X78&lt;Valores!$A$6,Valores!$B$6,IF(X78&lt;Valores!$A$7,Valores!$B$7,Valores!$B$8))))))),"N/A")</f>
        <v>Alto</v>
      </c>
    </row>
    <row r="79" spans="1:26" ht="40.5">
      <c r="A79" s="121" t="s">
        <v>166</v>
      </c>
      <c r="B79" s="140" t="s">
        <v>160</v>
      </c>
      <c r="C79" s="140" t="s">
        <v>203</v>
      </c>
      <c r="D79" s="141" t="s">
        <v>135</v>
      </c>
      <c r="E79" s="132" t="s">
        <v>156</v>
      </c>
      <c r="F79" s="132" t="s">
        <v>150</v>
      </c>
      <c r="G79" s="132" t="s">
        <v>150</v>
      </c>
      <c r="H79" s="132" t="s">
        <v>156</v>
      </c>
      <c r="I79" s="132" t="s">
        <v>150</v>
      </c>
      <c r="J79" s="132" t="s">
        <v>156</v>
      </c>
      <c r="K79" s="132" t="s">
        <v>156</v>
      </c>
      <c r="L79" s="132" t="s">
        <v>155</v>
      </c>
      <c r="M79" s="132" t="s">
        <v>196</v>
      </c>
      <c r="N79" s="132" t="s">
        <v>196</v>
      </c>
      <c r="O79" s="132" t="s">
        <v>198</v>
      </c>
      <c r="P79" s="132" t="s">
        <v>196</v>
      </c>
      <c r="Q79" s="132" t="s">
        <v>196</v>
      </c>
      <c r="R79" s="146">
        <f>IFERROR(SUM(INDEX('Cálculo Fatores'!$B$2:$B$7,MATCH('Análise do risco'!$E79,'Cálculo Fatores'!$A$2:$A$7,0))*INDEX('Cálculo Fatores'!$E$2:$E$8,MATCH('Análise do risco'!$E$5,'Cálculo Fatores'!$D$2:$D$8,0)),INDEX('Cálculo Fatores'!$B$2:$B$7,MATCH('Análise do risco'!$F79,'Cálculo Fatores'!$A$2:$A$7,0))*INDEX('Cálculo Fatores'!$E$2:$E$8,MATCH('Análise do risco'!$F$5,'Cálculo Fatores'!$D$2:$D$8,0)),INDEX('Cálculo Fatores'!$B$2:$B$7,MATCH('Análise do risco'!$G79,'Cálculo Fatores'!$A$2:$A$7,0))*INDEX('Cálculo Fatores'!$E$2:$E$8,MATCH('Análise do risco'!$G$5,'Cálculo Fatores'!$D$2:$D$8,0)),INDEX('Cálculo Fatores'!$B$2:$B$7,MATCH('Análise do risco'!$I79,'Cálculo Fatores'!$A$2:$A$7,0))*INDEX('Cálculo Fatores'!$E$2:$E$8,MATCH('Análise do risco'!$I$5,'Cálculo Fatores'!$D$2:$D$8,0)),INDEX('Cálculo Fatores'!$B$2:$B$7,MATCH('Análise do risco'!$J79,'Cálculo Fatores'!$A$2:$A$7,0))*INDEX('Cálculo Fatores'!$E$2:$E$8,MATCH('Análise do risco'!$J$5,'Cálculo Fatores'!$D$2:$D$8,0))),"N/A")</f>
        <v>5.0999999999999996</v>
      </c>
      <c r="S79" s="146">
        <f>IFERROR(SUM(INDEX('Cálculo Fatores'!$B$2:$B$7,MATCH('Análise do risco'!$K79,'Cálculo Fatores'!$A$2:$A$7,0))*'Cálculo Fatores'!$H$1,INDEX('Cálculo Fatores'!$B$2:$B$7,MATCH('Análise do risco'!$L79,'Cálculo Fatores'!$A$2:$A$7,0))*'Cálculo Fatores'!$H$2),"N/A")</f>
        <v>9.1999999999999993</v>
      </c>
      <c r="T79" s="146">
        <v>0.6</v>
      </c>
      <c r="U79" s="146">
        <v>0.4</v>
      </c>
      <c r="V79" s="147">
        <f t="shared" si="6"/>
        <v>6.7399999999999993</v>
      </c>
      <c r="W79" s="148">
        <f>IFERROR(SUM(INDEX('Cálculo Fatores'!$B$10:$B$14,MATCH('Análise do risco'!$M79,'Cálculo Fatores'!$A$10:$A$14,0))*INDEX('Cálculo Fatores'!$E$10:$E$16,MATCH('Análise do risco'!$M$5,'Cálculo Fatores'!$D$10:$D$16,0)),INDEX('Cálculo Fatores'!$B$10:$B$14,MATCH('Análise do risco'!$N79,'Cálculo Fatores'!$A$10:$A$14,0))*INDEX('Cálculo Fatores'!$E$10:$E$16,MATCH('Análise do risco'!$N$5,'Cálculo Fatores'!$D$10:$D$16,0)),INDEX('Cálculo Fatores'!$B$10:$B$14,MATCH('Análise do risco'!$O79,'Cálculo Fatores'!$A$10:$A$14,0))*INDEX('Cálculo Fatores'!$E$10:$E$16,MATCH('Análise do risco'!$O$5,'Cálculo Fatores'!$D$10:$D$16,0)),INDEX('Cálculo Fatores'!$B$10:$B$14,MATCH('Análise do risco'!$P79,'Cálculo Fatores'!$A$10:$A$14,0))*INDEX('Cálculo Fatores'!$E$10:$E$16,MATCH('Análise do risco'!$P$5,'Cálculo Fatores'!$D$10:$D$16,0)),INDEX('Cálculo Fatores'!$B$10:$B$14,MATCH('Análise do risco'!$Q79,'Cálculo Fatores'!$A$10:$A$14,0))*INDEX('Cálculo Fatores'!$E$10:$E$16,MATCH('Análise do risco'!$Q$5,'Cálculo Fatores'!$D$10:$D$16,0))),"N/A")</f>
        <v>0</v>
      </c>
      <c r="X79" s="149">
        <f t="shared" si="7"/>
        <v>6.7399999999999993</v>
      </c>
      <c r="Y79" s="127" t="str">
        <f>IFERROR(IF(V79="N/A","N/A",IF(V79=Valores!$A$2,Valores!$B$2,IF(V79&lt;Valores!$A$3,Valores!$B$3,IF(V79&lt;Valores!$A$4,Valores!$B$4,IF(V79&lt;Valores!$A$5,Valores!$B$5,IF(V79&lt;Valores!$A$6,Valores!$B$6,IF(V79&lt;Valores!$A$7,Valores!$B$7,Valores!$B$8))))))),"N/A")</f>
        <v>Alto</v>
      </c>
      <c r="Z79" s="128" t="str">
        <f>IFERROR(IF(X79="N/A","N/A",IF(X79=Valores!$A$2,Valores!$B$2,IF(X79&lt;Valores!$A$3,Valores!$B$3,IF(X79&lt;Valores!$A$4,Valores!$B$4,IF(X79&lt;Valores!$A$5,Valores!$B$5,IF(X79&lt;Valores!$A$6,Valores!$B$6,IF(X79&lt;Valores!$A$7,Valores!$B$7,Valores!$B$8))))))),"N/A")</f>
        <v>Alto</v>
      </c>
    </row>
    <row r="80" spans="1:26" ht="40.5">
      <c r="A80" s="121" t="s">
        <v>166</v>
      </c>
      <c r="B80" s="140" t="s">
        <v>160</v>
      </c>
      <c r="C80" s="140" t="s">
        <v>203</v>
      </c>
      <c r="D80" s="141" t="s">
        <v>138</v>
      </c>
      <c r="E80" s="132" t="s">
        <v>156</v>
      </c>
      <c r="F80" s="132" t="s">
        <v>150</v>
      </c>
      <c r="G80" s="132" t="s">
        <v>150</v>
      </c>
      <c r="H80" s="132" t="s">
        <v>156</v>
      </c>
      <c r="I80" s="132" t="s">
        <v>150</v>
      </c>
      <c r="J80" s="132" t="s">
        <v>156</v>
      </c>
      <c r="K80" s="132" t="s">
        <v>156</v>
      </c>
      <c r="L80" s="132" t="s">
        <v>155</v>
      </c>
      <c r="M80" s="132" t="s">
        <v>196</v>
      </c>
      <c r="N80" s="132" t="s">
        <v>196</v>
      </c>
      <c r="O80" s="132" t="s">
        <v>198</v>
      </c>
      <c r="P80" s="132" t="s">
        <v>196</v>
      </c>
      <c r="Q80" s="132" t="s">
        <v>196</v>
      </c>
      <c r="R80" s="146">
        <f>IFERROR(SUM(INDEX('Cálculo Fatores'!$B$2:$B$7,MATCH('Análise do risco'!$E80,'Cálculo Fatores'!$A$2:$A$7,0))*INDEX('Cálculo Fatores'!$E$2:$E$8,MATCH('Análise do risco'!$E$5,'Cálculo Fatores'!$D$2:$D$8,0)),INDEX('Cálculo Fatores'!$B$2:$B$7,MATCH('Análise do risco'!$F80,'Cálculo Fatores'!$A$2:$A$7,0))*INDEX('Cálculo Fatores'!$E$2:$E$8,MATCH('Análise do risco'!$F$5,'Cálculo Fatores'!$D$2:$D$8,0)),INDEX('Cálculo Fatores'!$B$2:$B$7,MATCH('Análise do risco'!$G80,'Cálculo Fatores'!$A$2:$A$7,0))*INDEX('Cálculo Fatores'!$E$2:$E$8,MATCH('Análise do risco'!$G$5,'Cálculo Fatores'!$D$2:$D$8,0)),INDEX('Cálculo Fatores'!$B$2:$B$7,MATCH('Análise do risco'!$I80,'Cálculo Fatores'!$A$2:$A$7,0))*INDEX('Cálculo Fatores'!$E$2:$E$8,MATCH('Análise do risco'!$I$5,'Cálculo Fatores'!$D$2:$D$8,0)),INDEX('Cálculo Fatores'!$B$2:$B$7,MATCH('Análise do risco'!$J80,'Cálculo Fatores'!$A$2:$A$7,0))*INDEX('Cálculo Fatores'!$E$2:$E$8,MATCH('Análise do risco'!$J$5,'Cálculo Fatores'!$D$2:$D$8,0))),"N/A")</f>
        <v>5.0999999999999996</v>
      </c>
      <c r="S80" s="146">
        <f>IFERROR(SUM(INDEX('Cálculo Fatores'!$B$2:$B$7,MATCH('Análise do risco'!$K80,'Cálculo Fatores'!$A$2:$A$7,0))*'Cálculo Fatores'!$H$1,INDEX('Cálculo Fatores'!$B$2:$B$7,MATCH('Análise do risco'!$L80,'Cálculo Fatores'!$A$2:$A$7,0))*'Cálculo Fatores'!$H$2),"N/A")</f>
        <v>9.1999999999999993</v>
      </c>
      <c r="T80" s="146">
        <v>0.6</v>
      </c>
      <c r="U80" s="146">
        <v>0.4</v>
      </c>
      <c r="V80" s="147">
        <f t="shared" si="6"/>
        <v>6.7399999999999993</v>
      </c>
      <c r="W80" s="148">
        <f>IFERROR(SUM(INDEX('Cálculo Fatores'!$B$10:$B$14,MATCH('Análise do risco'!$M80,'Cálculo Fatores'!$A$10:$A$14,0))*INDEX('Cálculo Fatores'!$E$10:$E$16,MATCH('Análise do risco'!$M$5,'Cálculo Fatores'!$D$10:$D$16,0)),INDEX('Cálculo Fatores'!$B$10:$B$14,MATCH('Análise do risco'!$N80,'Cálculo Fatores'!$A$10:$A$14,0))*INDEX('Cálculo Fatores'!$E$10:$E$16,MATCH('Análise do risco'!$N$5,'Cálculo Fatores'!$D$10:$D$16,0)),INDEX('Cálculo Fatores'!$B$10:$B$14,MATCH('Análise do risco'!$O80,'Cálculo Fatores'!$A$10:$A$14,0))*INDEX('Cálculo Fatores'!$E$10:$E$16,MATCH('Análise do risco'!$O$5,'Cálculo Fatores'!$D$10:$D$16,0)),INDEX('Cálculo Fatores'!$B$10:$B$14,MATCH('Análise do risco'!$P80,'Cálculo Fatores'!$A$10:$A$14,0))*INDEX('Cálculo Fatores'!$E$10:$E$16,MATCH('Análise do risco'!$P$5,'Cálculo Fatores'!$D$10:$D$16,0)),INDEX('Cálculo Fatores'!$B$10:$B$14,MATCH('Análise do risco'!$Q80,'Cálculo Fatores'!$A$10:$A$14,0))*INDEX('Cálculo Fatores'!$E$10:$E$16,MATCH('Análise do risco'!$Q$5,'Cálculo Fatores'!$D$10:$D$16,0))),"N/A")</f>
        <v>0</v>
      </c>
      <c r="X80" s="149">
        <f t="shared" si="7"/>
        <v>6.7399999999999993</v>
      </c>
      <c r="Y80" s="127" t="str">
        <f>IFERROR(IF(V80="N/A","N/A",IF(V80=Valores!$A$2,Valores!$B$2,IF(V80&lt;Valores!$A$3,Valores!$B$3,IF(V80&lt;Valores!$A$4,Valores!$B$4,IF(V80&lt;Valores!$A$5,Valores!$B$5,IF(V80&lt;Valores!$A$6,Valores!$B$6,IF(V80&lt;Valores!$A$7,Valores!$B$7,Valores!$B$8))))))),"N/A")</f>
        <v>Alto</v>
      </c>
      <c r="Z80" s="128" t="str">
        <f>IFERROR(IF(X80="N/A","N/A",IF(X80=Valores!$A$2,Valores!$B$2,IF(X80&lt;Valores!$A$3,Valores!$B$3,IF(X80&lt;Valores!$A$4,Valores!$B$4,IF(X80&lt;Valores!$A$5,Valores!$B$5,IF(X80&lt;Valores!$A$6,Valores!$B$6,IF(X80&lt;Valores!$A$7,Valores!$B$7,Valores!$B$8))))))),"N/A")</f>
        <v>Alto</v>
      </c>
    </row>
    <row r="81" spans="1:26" ht="40.5">
      <c r="A81" s="121" t="s">
        <v>166</v>
      </c>
      <c r="B81" s="140" t="s">
        <v>160</v>
      </c>
      <c r="C81" s="140" t="s">
        <v>203</v>
      </c>
      <c r="D81" s="141" t="s">
        <v>71</v>
      </c>
      <c r="E81" s="132" t="s">
        <v>156</v>
      </c>
      <c r="F81" s="132" t="s">
        <v>150</v>
      </c>
      <c r="G81" s="132" t="s">
        <v>150</v>
      </c>
      <c r="H81" s="132" t="s">
        <v>156</v>
      </c>
      <c r="I81" s="132" t="s">
        <v>150</v>
      </c>
      <c r="J81" s="132" t="s">
        <v>156</v>
      </c>
      <c r="K81" s="132" t="s">
        <v>156</v>
      </c>
      <c r="L81" s="132" t="s">
        <v>150</v>
      </c>
      <c r="M81" s="132" t="s">
        <v>196</v>
      </c>
      <c r="N81" s="132" t="s">
        <v>196</v>
      </c>
      <c r="O81" s="132" t="s">
        <v>198</v>
      </c>
      <c r="P81" s="132" t="s">
        <v>196</v>
      </c>
      <c r="Q81" s="132" t="s">
        <v>196</v>
      </c>
      <c r="R81" s="146">
        <f>IFERROR(SUM(INDEX('Cálculo Fatores'!$B$2:$B$7,MATCH('Análise do risco'!$E81,'Cálculo Fatores'!$A$2:$A$7,0))*INDEX('Cálculo Fatores'!$E$2:$E$8,MATCH('Análise do risco'!$E$5,'Cálculo Fatores'!$D$2:$D$8,0)),INDEX('Cálculo Fatores'!$B$2:$B$7,MATCH('Análise do risco'!$F81,'Cálculo Fatores'!$A$2:$A$7,0))*INDEX('Cálculo Fatores'!$E$2:$E$8,MATCH('Análise do risco'!$F$5,'Cálculo Fatores'!$D$2:$D$8,0)),INDEX('Cálculo Fatores'!$B$2:$B$7,MATCH('Análise do risco'!$G81,'Cálculo Fatores'!$A$2:$A$7,0))*INDEX('Cálculo Fatores'!$E$2:$E$8,MATCH('Análise do risco'!$G$5,'Cálculo Fatores'!$D$2:$D$8,0)),INDEX('Cálculo Fatores'!$B$2:$B$7,MATCH('Análise do risco'!$I81,'Cálculo Fatores'!$A$2:$A$7,0))*INDEX('Cálculo Fatores'!$E$2:$E$8,MATCH('Análise do risco'!$I$5,'Cálculo Fatores'!$D$2:$D$8,0)),INDEX('Cálculo Fatores'!$B$2:$B$7,MATCH('Análise do risco'!$J81,'Cálculo Fatores'!$A$2:$A$7,0))*INDEX('Cálculo Fatores'!$E$2:$E$8,MATCH('Análise do risco'!$J$5,'Cálculo Fatores'!$D$2:$D$8,0))),"N/A")</f>
        <v>5.0999999999999996</v>
      </c>
      <c r="S81" s="146">
        <f>IFERROR(SUM(INDEX('Cálculo Fatores'!$B$2:$B$7,MATCH('Análise do risco'!$K81,'Cálculo Fatores'!$A$2:$A$7,0))*'Cálculo Fatores'!$H$1,INDEX('Cálculo Fatores'!$B$2:$B$7,MATCH('Análise do risco'!$L81,'Cálculo Fatores'!$A$2:$A$7,0))*'Cálculo Fatores'!$H$2),"N/A")</f>
        <v>6.8</v>
      </c>
      <c r="T81" s="146">
        <v>0.6</v>
      </c>
      <c r="U81" s="146">
        <v>0.4</v>
      </c>
      <c r="V81" s="147">
        <f t="shared" si="6"/>
        <v>5.7799999999999994</v>
      </c>
      <c r="W81" s="148">
        <f>IFERROR(SUM(INDEX('Cálculo Fatores'!$B$10:$B$14,MATCH('Análise do risco'!$M81,'Cálculo Fatores'!$A$10:$A$14,0))*INDEX('Cálculo Fatores'!$E$10:$E$16,MATCH('Análise do risco'!$M$5,'Cálculo Fatores'!$D$10:$D$16,0)),INDEX('Cálculo Fatores'!$B$10:$B$14,MATCH('Análise do risco'!$N81,'Cálculo Fatores'!$A$10:$A$14,0))*INDEX('Cálculo Fatores'!$E$10:$E$16,MATCH('Análise do risco'!$N$5,'Cálculo Fatores'!$D$10:$D$16,0)),INDEX('Cálculo Fatores'!$B$10:$B$14,MATCH('Análise do risco'!$O81,'Cálculo Fatores'!$A$10:$A$14,0))*INDEX('Cálculo Fatores'!$E$10:$E$16,MATCH('Análise do risco'!$O$5,'Cálculo Fatores'!$D$10:$D$16,0)),INDEX('Cálculo Fatores'!$B$10:$B$14,MATCH('Análise do risco'!$P81,'Cálculo Fatores'!$A$10:$A$14,0))*INDEX('Cálculo Fatores'!$E$10:$E$16,MATCH('Análise do risco'!$P$5,'Cálculo Fatores'!$D$10:$D$16,0)),INDEX('Cálculo Fatores'!$B$10:$B$14,MATCH('Análise do risco'!$Q81,'Cálculo Fatores'!$A$10:$A$14,0))*INDEX('Cálculo Fatores'!$E$10:$E$16,MATCH('Análise do risco'!$Q$5,'Cálculo Fatores'!$D$10:$D$16,0))),"N/A")</f>
        <v>0</v>
      </c>
      <c r="X81" s="149">
        <f t="shared" si="7"/>
        <v>5.7799999999999994</v>
      </c>
      <c r="Y81" s="127" t="str">
        <f>IFERROR(IF(V81="N/A","N/A",IF(V81=Valores!$A$2,Valores!$B$2,IF(V81&lt;Valores!$A$3,Valores!$B$3,IF(V81&lt;Valores!$A$4,Valores!$B$4,IF(V81&lt;Valores!$A$5,Valores!$B$5,IF(V81&lt;Valores!$A$6,Valores!$B$6,IF(V81&lt;Valores!$A$7,Valores!$B$7,Valores!$B$8))))))),"N/A")</f>
        <v>Médio</v>
      </c>
      <c r="Z81" s="128" t="str">
        <f>IFERROR(IF(X81="N/A","N/A",IF(X81=Valores!$A$2,Valores!$B$2,IF(X81&lt;Valores!$A$3,Valores!$B$3,IF(X81&lt;Valores!$A$4,Valores!$B$4,IF(X81&lt;Valores!$A$5,Valores!$B$5,IF(X81&lt;Valores!$A$6,Valores!$B$6,IF(X81&lt;Valores!$A$7,Valores!$B$7,Valores!$B$8))))))),"N/A")</f>
        <v>Médio</v>
      </c>
    </row>
    <row r="82" spans="1:26" ht="40.5">
      <c r="A82" s="121" t="s">
        <v>166</v>
      </c>
      <c r="B82" s="140" t="s">
        <v>160</v>
      </c>
      <c r="C82" s="140" t="s">
        <v>203</v>
      </c>
      <c r="D82" s="141" t="s">
        <v>73</v>
      </c>
      <c r="E82" s="132" t="s">
        <v>156</v>
      </c>
      <c r="F82" s="132" t="s">
        <v>150</v>
      </c>
      <c r="G82" s="132" t="s">
        <v>150</v>
      </c>
      <c r="H82" s="132" t="s">
        <v>156</v>
      </c>
      <c r="I82" s="132" t="s">
        <v>150</v>
      </c>
      <c r="J82" s="132" t="s">
        <v>156</v>
      </c>
      <c r="K82" s="132" t="s">
        <v>156</v>
      </c>
      <c r="L82" s="132" t="s">
        <v>150</v>
      </c>
      <c r="M82" s="132" t="s">
        <v>196</v>
      </c>
      <c r="N82" s="132" t="s">
        <v>196</v>
      </c>
      <c r="O82" s="132" t="s">
        <v>198</v>
      </c>
      <c r="P82" s="132" t="s">
        <v>196</v>
      </c>
      <c r="Q82" s="132" t="s">
        <v>196</v>
      </c>
      <c r="R82" s="146">
        <f>IFERROR(SUM(INDEX('Cálculo Fatores'!$B$2:$B$7,MATCH('Análise do risco'!$E82,'Cálculo Fatores'!$A$2:$A$7,0))*INDEX('Cálculo Fatores'!$E$2:$E$8,MATCH('Análise do risco'!$E$5,'Cálculo Fatores'!$D$2:$D$8,0)),INDEX('Cálculo Fatores'!$B$2:$B$7,MATCH('Análise do risco'!$F82,'Cálculo Fatores'!$A$2:$A$7,0))*INDEX('Cálculo Fatores'!$E$2:$E$8,MATCH('Análise do risco'!$F$5,'Cálculo Fatores'!$D$2:$D$8,0)),INDEX('Cálculo Fatores'!$B$2:$B$7,MATCH('Análise do risco'!$G82,'Cálculo Fatores'!$A$2:$A$7,0))*INDEX('Cálculo Fatores'!$E$2:$E$8,MATCH('Análise do risco'!$G$5,'Cálculo Fatores'!$D$2:$D$8,0)),INDEX('Cálculo Fatores'!$B$2:$B$7,MATCH('Análise do risco'!$I82,'Cálculo Fatores'!$A$2:$A$7,0))*INDEX('Cálculo Fatores'!$E$2:$E$8,MATCH('Análise do risco'!$I$5,'Cálculo Fatores'!$D$2:$D$8,0)),INDEX('Cálculo Fatores'!$B$2:$B$7,MATCH('Análise do risco'!$J82,'Cálculo Fatores'!$A$2:$A$7,0))*INDEX('Cálculo Fatores'!$E$2:$E$8,MATCH('Análise do risco'!$J$5,'Cálculo Fatores'!$D$2:$D$8,0))),"N/A")</f>
        <v>5.0999999999999996</v>
      </c>
      <c r="S82" s="146">
        <f>IFERROR(SUM(INDEX('Cálculo Fatores'!$B$2:$B$7,MATCH('Análise do risco'!$K82,'Cálculo Fatores'!$A$2:$A$7,0))*'Cálculo Fatores'!$H$1,INDEX('Cálculo Fatores'!$B$2:$B$7,MATCH('Análise do risco'!$L82,'Cálculo Fatores'!$A$2:$A$7,0))*'Cálculo Fatores'!$H$2),"N/A")</f>
        <v>6.8</v>
      </c>
      <c r="T82" s="146">
        <v>0.6</v>
      </c>
      <c r="U82" s="146">
        <v>0.4</v>
      </c>
      <c r="V82" s="147">
        <f t="shared" si="6"/>
        <v>5.7799999999999994</v>
      </c>
      <c r="W82" s="148">
        <f>IFERROR(SUM(INDEX('Cálculo Fatores'!$B$10:$B$14,MATCH('Análise do risco'!$M82,'Cálculo Fatores'!$A$10:$A$14,0))*INDEX('Cálculo Fatores'!$E$10:$E$16,MATCH('Análise do risco'!$M$5,'Cálculo Fatores'!$D$10:$D$16,0)),INDEX('Cálculo Fatores'!$B$10:$B$14,MATCH('Análise do risco'!$N82,'Cálculo Fatores'!$A$10:$A$14,0))*INDEX('Cálculo Fatores'!$E$10:$E$16,MATCH('Análise do risco'!$N$5,'Cálculo Fatores'!$D$10:$D$16,0)),INDEX('Cálculo Fatores'!$B$10:$B$14,MATCH('Análise do risco'!$O82,'Cálculo Fatores'!$A$10:$A$14,0))*INDEX('Cálculo Fatores'!$E$10:$E$16,MATCH('Análise do risco'!$O$5,'Cálculo Fatores'!$D$10:$D$16,0)),INDEX('Cálculo Fatores'!$B$10:$B$14,MATCH('Análise do risco'!$P82,'Cálculo Fatores'!$A$10:$A$14,0))*INDEX('Cálculo Fatores'!$E$10:$E$16,MATCH('Análise do risco'!$P$5,'Cálculo Fatores'!$D$10:$D$16,0)),INDEX('Cálculo Fatores'!$B$10:$B$14,MATCH('Análise do risco'!$Q82,'Cálculo Fatores'!$A$10:$A$14,0))*INDEX('Cálculo Fatores'!$E$10:$E$16,MATCH('Análise do risco'!$Q$5,'Cálculo Fatores'!$D$10:$D$16,0))),"N/A")</f>
        <v>0</v>
      </c>
      <c r="X82" s="149">
        <f t="shared" si="7"/>
        <v>5.7799999999999994</v>
      </c>
      <c r="Y82" s="127" t="str">
        <f>IFERROR(IF(V82="N/A","N/A",IF(V82=Valores!$A$2,Valores!$B$2,IF(V82&lt;Valores!$A$3,Valores!$B$3,IF(V82&lt;Valores!$A$4,Valores!$B$4,IF(V82&lt;Valores!$A$5,Valores!$B$5,IF(V82&lt;Valores!$A$6,Valores!$B$6,IF(V82&lt;Valores!$A$7,Valores!$B$7,Valores!$B$8))))))),"N/A")</f>
        <v>Médio</v>
      </c>
      <c r="Z82" s="128" t="str">
        <f>IFERROR(IF(X82="N/A","N/A",IF(X82=Valores!$A$2,Valores!$B$2,IF(X82&lt;Valores!$A$3,Valores!$B$3,IF(X82&lt;Valores!$A$4,Valores!$B$4,IF(X82&lt;Valores!$A$5,Valores!$B$5,IF(X82&lt;Valores!$A$6,Valores!$B$6,IF(X82&lt;Valores!$A$7,Valores!$B$7,Valores!$B$8))))))),"N/A")</f>
        <v>Médio</v>
      </c>
    </row>
    <row r="83" spans="1:26" ht="40.5">
      <c r="A83" s="121" t="s">
        <v>166</v>
      </c>
      <c r="B83" s="140" t="s">
        <v>160</v>
      </c>
      <c r="C83" s="140" t="s">
        <v>203</v>
      </c>
      <c r="D83" s="141" t="s">
        <v>75</v>
      </c>
      <c r="E83" s="132" t="s">
        <v>156</v>
      </c>
      <c r="F83" s="132" t="s">
        <v>150</v>
      </c>
      <c r="G83" s="132" t="s">
        <v>150</v>
      </c>
      <c r="H83" s="132" t="s">
        <v>156</v>
      </c>
      <c r="I83" s="132" t="s">
        <v>150</v>
      </c>
      <c r="J83" s="132" t="s">
        <v>156</v>
      </c>
      <c r="K83" s="132" t="s">
        <v>156</v>
      </c>
      <c r="L83" s="132" t="s">
        <v>150</v>
      </c>
      <c r="M83" s="132" t="s">
        <v>196</v>
      </c>
      <c r="N83" s="132" t="s">
        <v>196</v>
      </c>
      <c r="O83" s="132" t="s">
        <v>198</v>
      </c>
      <c r="P83" s="132" t="s">
        <v>196</v>
      </c>
      <c r="Q83" s="132" t="s">
        <v>196</v>
      </c>
      <c r="R83" s="146">
        <f>IFERROR(SUM(INDEX('Cálculo Fatores'!$B$2:$B$7,MATCH('Análise do risco'!$E83,'Cálculo Fatores'!$A$2:$A$7,0))*INDEX('Cálculo Fatores'!$E$2:$E$8,MATCH('Análise do risco'!$E$5,'Cálculo Fatores'!$D$2:$D$8,0)),INDEX('Cálculo Fatores'!$B$2:$B$7,MATCH('Análise do risco'!$F83,'Cálculo Fatores'!$A$2:$A$7,0))*INDEX('Cálculo Fatores'!$E$2:$E$8,MATCH('Análise do risco'!$F$5,'Cálculo Fatores'!$D$2:$D$8,0)),INDEX('Cálculo Fatores'!$B$2:$B$7,MATCH('Análise do risco'!$G83,'Cálculo Fatores'!$A$2:$A$7,0))*INDEX('Cálculo Fatores'!$E$2:$E$8,MATCH('Análise do risco'!$G$5,'Cálculo Fatores'!$D$2:$D$8,0)),INDEX('Cálculo Fatores'!$B$2:$B$7,MATCH('Análise do risco'!$I83,'Cálculo Fatores'!$A$2:$A$7,0))*INDEX('Cálculo Fatores'!$E$2:$E$8,MATCH('Análise do risco'!$I$5,'Cálculo Fatores'!$D$2:$D$8,0)),INDEX('Cálculo Fatores'!$B$2:$B$7,MATCH('Análise do risco'!$J83,'Cálculo Fatores'!$A$2:$A$7,0))*INDEX('Cálculo Fatores'!$E$2:$E$8,MATCH('Análise do risco'!$J$5,'Cálculo Fatores'!$D$2:$D$8,0))),"N/A")</f>
        <v>5.0999999999999996</v>
      </c>
      <c r="S83" s="146">
        <f>IFERROR(SUM(INDEX('Cálculo Fatores'!$B$2:$B$7,MATCH('Análise do risco'!$K83,'Cálculo Fatores'!$A$2:$A$7,0))*'Cálculo Fatores'!$H$1,INDEX('Cálculo Fatores'!$B$2:$B$7,MATCH('Análise do risco'!$L83,'Cálculo Fatores'!$A$2:$A$7,0))*'Cálculo Fatores'!$H$2),"N/A")</f>
        <v>6.8</v>
      </c>
      <c r="T83" s="146">
        <v>0.6</v>
      </c>
      <c r="U83" s="146">
        <v>0.4</v>
      </c>
      <c r="V83" s="147">
        <f t="shared" si="6"/>
        <v>5.7799999999999994</v>
      </c>
      <c r="W83" s="148">
        <f>IFERROR(SUM(INDEX('Cálculo Fatores'!$B$10:$B$14,MATCH('Análise do risco'!$M83,'Cálculo Fatores'!$A$10:$A$14,0))*INDEX('Cálculo Fatores'!$E$10:$E$16,MATCH('Análise do risco'!$M$5,'Cálculo Fatores'!$D$10:$D$16,0)),INDEX('Cálculo Fatores'!$B$10:$B$14,MATCH('Análise do risco'!$N83,'Cálculo Fatores'!$A$10:$A$14,0))*INDEX('Cálculo Fatores'!$E$10:$E$16,MATCH('Análise do risco'!$N$5,'Cálculo Fatores'!$D$10:$D$16,0)),INDEX('Cálculo Fatores'!$B$10:$B$14,MATCH('Análise do risco'!$O83,'Cálculo Fatores'!$A$10:$A$14,0))*INDEX('Cálculo Fatores'!$E$10:$E$16,MATCH('Análise do risco'!$O$5,'Cálculo Fatores'!$D$10:$D$16,0)),INDEX('Cálculo Fatores'!$B$10:$B$14,MATCH('Análise do risco'!$P83,'Cálculo Fatores'!$A$10:$A$14,0))*INDEX('Cálculo Fatores'!$E$10:$E$16,MATCH('Análise do risco'!$P$5,'Cálculo Fatores'!$D$10:$D$16,0)),INDEX('Cálculo Fatores'!$B$10:$B$14,MATCH('Análise do risco'!$Q83,'Cálculo Fatores'!$A$10:$A$14,0))*INDEX('Cálculo Fatores'!$E$10:$E$16,MATCH('Análise do risco'!$Q$5,'Cálculo Fatores'!$D$10:$D$16,0))),"N/A")</f>
        <v>0</v>
      </c>
      <c r="X83" s="149">
        <f t="shared" si="7"/>
        <v>5.7799999999999994</v>
      </c>
      <c r="Y83" s="127" t="str">
        <f>IFERROR(IF(V83="N/A","N/A",IF(V83=Valores!$A$2,Valores!$B$2,IF(V83&lt;Valores!$A$3,Valores!$B$3,IF(V83&lt;Valores!$A$4,Valores!$B$4,IF(V83&lt;Valores!$A$5,Valores!$B$5,IF(V83&lt;Valores!$A$6,Valores!$B$6,IF(V83&lt;Valores!$A$7,Valores!$B$7,Valores!$B$8))))))),"N/A")</f>
        <v>Médio</v>
      </c>
      <c r="Z83" s="128" t="str">
        <f>IFERROR(IF(X83="N/A","N/A",IF(X83=Valores!$A$2,Valores!$B$2,IF(X83&lt;Valores!$A$3,Valores!$B$3,IF(X83&lt;Valores!$A$4,Valores!$B$4,IF(X83&lt;Valores!$A$5,Valores!$B$5,IF(X83&lt;Valores!$A$6,Valores!$B$6,IF(X83&lt;Valores!$A$7,Valores!$B$7,Valores!$B$8))))))),"N/A")</f>
        <v>Médio</v>
      </c>
    </row>
    <row r="84" spans="1:26" ht="14.25" customHeight="1">
      <c r="A84" s="121" t="s">
        <v>166</v>
      </c>
      <c r="B84" s="143" t="s">
        <v>163</v>
      </c>
      <c r="C84" s="144" t="s">
        <v>204</v>
      </c>
      <c r="D84" s="135" t="s">
        <v>122</v>
      </c>
      <c r="E84" s="125" t="s">
        <v>156</v>
      </c>
      <c r="F84" s="136" t="s">
        <v>150</v>
      </c>
      <c r="G84" s="136" t="s">
        <v>150</v>
      </c>
      <c r="H84" s="136" t="s">
        <v>156</v>
      </c>
      <c r="I84" s="136" t="s">
        <v>150</v>
      </c>
      <c r="J84" s="136" t="s">
        <v>156</v>
      </c>
      <c r="K84" s="136" t="s">
        <v>156</v>
      </c>
      <c r="L84" s="136" t="s">
        <v>156</v>
      </c>
      <c r="M84" s="136" t="s">
        <v>196</v>
      </c>
      <c r="N84" s="136" t="s">
        <v>196</v>
      </c>
      <c r="O84" s="136" t="s">
        <v>198</v>
      </c>
      <c r="P84" s="136" t="s">
        <v>196</v>
      </c>
      <c r="Q84" s="136" t="s">
        <v>196</v>
      </c>
      <c r="R84" s="146">
        <f>IFERROR(SUM(INDEX('Cálculo Fatores'!$B$2:$B$7,MATCH('Análise do risco'!$E84,'Cálculo Fatores'!$A$2:$A$7,0))*INDEX('Cálculo Fatores'!$E$2:$E$8,MATCH('Análise do risco'!$E$5,'Cálculo Fatores'!$D$2:$D$8,0)),INDEX('Cálculo Fatores'!$B$2:$B$7,MATCH('Análise do risco'!$F84,'Cálculo Fatores'!$A$2:$A$7,0))*INDEX('Cálculo Fatores'!$E$2:$E$8,MATCH('Análise do risco'!$F$5,'Cálculo Fatores'!$D$2:$D$8,0)),INDEX('Cálculo Fatores'!$B$2:$B$7,MATCH('Análise do risco'!$G84,'Cálculo Fatores'!$A$2:$A$7,0))*INDEX('Cálculo Fatores'!$E$2:$E$8,MATCH('Análise do risco'!$G$5,'Cálculo Fatores'!$D$2:$D$8,0)),INDEX('Cálculo Fatores'!$B$2:$B$7,MATCH('Análise do risco'!$I84,'Cálculo Fatores'!$A$2:$A$7,0))*INDEX('Cálculo Fatores'!$E$2:$E$8,MATCH('Análise do risco'!$I$5,'Cálculo Fatores'!$D$2:$D$8,0)),INDEX('Cálculo Fatores'!$B$2:$B$7,MATCH('Análise do risco'!$J84,'Cálculo Fatores'!$A$2:$A$7,0))*INDEX('Cálculo Fatores'!$E$2:$E$8,MATCH('Análise do risco'!$J$5,'Cálculo Fatores'!$D$2:$D$8,0))),"N/A")</f>
        <v>5.0999999999999996</v>
      </c>
      <c r="S84" s="146">
        <f>IFERROR(SUM(INDEX('Cálculo Fatores'!$B$2:$B$7,MATCH('Análise do risco'!$K84,'Cálculo Fatores'!$A$2:$A$7,0))*'Cálculo Fatores'!$H$1,INDEX('Cálculo Fatores'!$B$2:$B$7,MATCH('Análise do risco'!$L84,'Cálculo Fatores'!$A$2:$A$7,0))*'Cálculo Fatores'!$H$2),"N/A")</f>
        <v>8</v>
      </c>
      <c r="T84" s="146">
        <v>0.6</v>
      </c>
      <c r="U84" s="146">
        <v>0.4</v>
      </c>
      <c r="V84" s="147">
        <f t="shared" si="6"/>
        <v>6.26</v>
      </c>
      <c r="W84" s="148">
        <f>IFERROR(SUM(INDEX('Cálculo Fatores'!$B$10:$B$14,MATCH('Análise do risco'!$M84,'Cálculo Fatores'!$A$10:$A$14,0))*INDEX('Cálculo Fatores'!$E$10:$E$16,MATCH('Análise do risco'!$M$5,'Cálculo Fatores'!$D$10:$D$16,0)),INDEX('Cálculo Fatores'!$B$10:$B$14,MATCH('Análise do risco'!$N84,'Cálculo Fatores'!$A$10:$A$14,0))*INDEX('Cálculo Fatores'!$E$10:$E$16,MATCH('Análise do risco'!$N$5,'Cálculo Fatores'!$D$10:$D$16,0)),INDEX('Cálculo Fatores'!$B$10:$B$14,MATCH('Análise do risco'!$O84,'Cálculo Fatores'!$A$10:$A$14,0))*INDEX('Cálculo Fatores'!$E$10:$E$16,MATCH('Análise do risco'!$O$5,'Cálculo Fatores'!$D$10:$D$16,0)),INDEX('Cálculo Fatores'!$B$10:$B$14,MATCH('Análise do risco'!$P84,'Cálculo Fatores'!$A$10:$A$14,0))*INDEX('Cálculo Fatores'!$E$10:$E$16,MATCH('Análise do risco'!$P$5,'Cálculo Fatores'!$D$10:$D$16,0)),INDEX('Cálculo Fatores'!$B$10:$B$14,MATCH('Análise do risco'!$Q84,'Cálculo Fatores'!$A$10:$A$14,0))*INDEX('Cálculo Fatores'!$E$10:$E$16,MATCH('Análise do risco'!$Q$5,'Cálculo Fatores'!$D$10:$D$16,0))),"N/A")</f>
        <v>0</v>
      </c>
      <c r="X84" s="149">
        <f t="shared" si="7"/>
        <v>6.26</v>
      </c>
      <c r="Y84" s="127" t="str">
        <f>IFERROR(IF(V84="N/A","N/A",IF(V84=Valores!$A$2,Valores!$B$2,IF(V84&lt;Valores!$A$3,Valores!$B$3,IF(V84&lt;Valores!$A$4,Valores!$B$4,IF(V84&lt;Valores!$A$5,Valores!$B$5,IF(V84&lt;Valores!$A$6,Valores!$B$6,IF(V84&lt;Valores!$A$7,Valores!$B$7,Valores!$B$8))))))),"N/A")</f>
        <v>Alto</v>
      </c>
      <c r="Z84" s="128" t="str">
        <f>IFERROR(IF(X84="N/A","N/A",IF(X84=Valores!$A$2,Valores!$B$2,IF(X84&lt;Valores!$A$3,Valores!$B$3,IF(X84&lt;Valores!$A$4,Valores!$B$4,IF(X84&lt;Valores!$A$5,Valores!$B$5,IF(X84&lt;Valores!$A$6,Valores!$B$6,IF(X84&lt;Valores!$A$7,Valores!$B$7,Valores!$B$8))))))),"N/A")</f>
        <v>Alto</v>
      </c>
    </row>
    <row r="85" spans="1:26" ht="14.25" customHeight="1">
      <c r="A85" s="121" t="s">
        <v>166</v>
      </c>
      <c r="B85" s="143" t="s">
        <v>163</v>
      </c>
      <c r="C85" s="144" t="s">
        <v>204</v>
      </c>
      <c r="D85" s="135" t="s">
        <v>106</v>
      </c>
      <c r="E85" s="125" t="s">
        <v>156</v>
      </c>
      <c r="F85" s="136" t="s">
        <v>150</v>
      </c>
      <c r="G85" s="136" t="s">
        <v>150</v>
      </c>
      <c r="H85" s="136" t="s">
        <v>156</v>
      </c>
      <c r="I85" s="136" t="s">
        <v>150</v>
      </c>
      <c r="J85" s="136" t="s">
        <v>156</v>
      </c>
      <c r="K85" s="136" t="s">
        <v>156</v>
      </c>
      <c r="L85" s="136" t="s">
        <v>156</v>
      </c>
      <c r="M85" s="136" t="s">
        <v>196</v>
      </c>
      <c r="N85" s="136" t="s">
        <v>196</v>
      </c>
      <c r="O85" s="136" t="s">
        <v>198</v>
      </c>
      <c r="P85" s="136" t="s">
        <v>196</v>
      </c>
      <c r="Q85" s="136" t="s">
        <v>196</v>
      </c>
      <c r="R85" s="146">
        <f>IFERROR(SUM(INDEX('Cálculo Fatores'!$B$2:$B$7,MATCH('Análise do risco'!$E85,'Cálculo Fatores'!$A$2:$A$7,0))*INDEX('Cálculo Fatores'!$E$2:$E$8,MATCH('Análise do risco'!$E$5,'Cálculo Fatores'!$D$2:$D$8,0)),INDEX('Cálculo Fatores'!$B$2:$B$7,MATCH('Análise do risco'!$F85,'Cálculo Fatores'!$A$2:$A$7,0))*INDEX('Cálculo Fatores'!$E$2:$E$8,MATCH('Análise do risco'!$F$5,'Cálculo Fatores'!$D$2:$D$8,0)),INDEX('Cálculo Fatores'!$B$2:$B$7,MATCH('Análise do risco'!$G85,'Cálculo Fatores'!$A$2:$A$7,0))*INDEX('Cálculo Fatores'!$E$2:$E$8,MATCH('Análise do risco'!$G$5,'Cálculo Fatores'!$D$2:$D$8,0)),INDEX('Cálculo Fatores'!$B$2:$B$7,MATCH('Análise do risco'!$I85,'Cálculo Fatores'!$A$2:$A$7,0))*INDEX('Cálculo Fatores'!$E$2:$E$8,MATCH('Análise do risco'!$I$5,'Cálculo Fatores'!$D$2:$D$8,0)),INDEX('Cálculo Fatores'!$B$2:$B$7,MATCH('Análise do risco'!$J85,'Cálculo Fatores'!$A$2:$A$7,0))*INDEX('Cálculo Fatores'!$E$2:$E$8,MATCH('Análise do risco'!$J$5,'Cálculo Fatores'!$D$2:$D$8,0))),"N/A")</f>
        <v>5.0999999999999996</v>
      </c>
      <c r="S85" s="146">
        <f>IFERROR(SUM(INDEX('Cálculo Fatores'!$B$2:$B$7,MATCH('Análise do risco'!$K85,'Cálculo Fatores'!$A$2:$A$7,0))*'Cálculo Fatores'!$H$1,INDEX('Cálculo Fatores'!$B$2:$B$7,MATCH('Análise do risco'!$L85,'Cálculo Fatores'!$A$2:$A$7,0))*'Cálculo Fatores'!$H$2),"N/A")</f>
        <v>8</v>
      </c>
      <c r="T85" s="146">
        <v>0.6</v>
      </c>
      <c r="U85" s="146">
        <v>0.4</v>
      </c>
      <c r="V85" s="147">
        <f t="shared" si="6"/>
        <v>6.26</v>
      </c>
      <c r="W85" s="148">
        <f>IFERROR(SUM(INDEX('Cálculo Fatores'!$B$10:$B$14,MATCH('Análise do risco'!$M85,'Cálculo Fatores'!$A$10:$A$14,0))*INDEX('Cálculo Fatores'!$E$10:$E$16,MATCH('Análise do risco'!$M$5,'Cálculo Fatores'!$D$10:$D$16,0)),INDEX('Cálculo Fatores'!$B$10:$B$14,MATCH('Análise do risco'!$N85,'Cálculo Fatores'!$A$10:$A$14,0))*INDEX('Cálculo Fatores'!$E$10:$E$16,MATCH('Análise do risco'!$N$5,'Cálculo Fatores'!$D$10:$D$16,0)),INDEX('Cálculo Fatores'!$B$10:$B$14,MATCH('Análise do risco'!$O85,'Cálculo Fatores'!$A$10:$A$14,0))*INDEX('Cálculo Fatores'!$E$10:$E$16,MATCH('Análise do risco'!$O$5,'Cálculo Fatores'!$D$10:$D$16,0)),INDEX('Cálculo Fatores'!$B$10:$B$14,MATCH('Análise do risco'!$P85,'Cálculo Fatores'!$A$10:$A$14,0))*INDEX('Cálculo Fatores'!$E$10:$E$16,MATCH('Análise do risco'!$P$5,'Cálculo Fatores'!$D$10:$D$16,0)),INDEX('Cálculo Fatores'!$B$10:$B$14,MATCH('Análise do risco'!$Q85,'Cálculo Fatores'!$A$10:$A$14,0))*INDEX('Cálculo Fatores'!$E$10:$E$16,MATCH('Análise do risco'!$Q$5,'Cálculo Fatores'!$D$10:$D$16,0))),"N/A")</f>
        <v>0</v>
      </c>
      <c r="X85" s="149">
        <f t="shared" si="7"/>
        <v>6.26</v>
      </c>
      <c r="Y85" s="127" t="str">
        <f>IFERROR(IF(V85="N/A","N/A",IF(V85=Valores!$A$2,Valores!$B$2,IF(V85&lt;Valores!$A$3,Valores!$B$3,IF(V85&lt;Valores!$A$4,Valores!$B$4,IF(V85&lt;Valores!$A$5,Valores!$B$5,IF(V85&lt;Valores!$A$6,Valores!$B$6,IF(V85&lt;Valores!$A$7,Valores!$B$7,Valores!$B$8))))))),"N/A")</f>
        <v>Alto</v>
      </c>
      <c r="Z85" s="128" t="str">
        <f>IFERROR(IF(X85="N/A","N/A",IF(X85=Valores!$A$2,Valores!$B$2,IF(X85&lt;Valores!$A$3,Valores!$B$3,IF(X85&lt;Valores!$A$4,Valores!$B$4,IF(X85&lt;Valores!$A$5,Valores!$B$5,IF(X85&lt;Valores!$A$6,Valores!$B$6,IF(X85&lt;Valores!$A$7,Valores!$B$7,Valores!$B$8))))))),"N/A")</f>
        <v>Alto</v>
      </c>
    </row>
    <row r="86" spans="1:26" ht="14.25" customHeight="1">
      <c r="A86" s="121" t="s">
        <v>166</v>
      </c>
      <c r="B86" s="143" t="s">
        <v>163</v>
      </c>
      <c r="C86" s="144" t="s">
        <v>204</v>
      </c>
      <c r="D86" s="135" t="s">
        <v>109</v>
      </c>
      <c r="E86" s="125" t="s">
        <v>156</v>
      </c>
      <c r="F86" s="136" t="s">
        <v>150</v>
      </c>
      <c r="G86" s="136" t="s">
        <v>150</v>
      </c>
      <c r="H86" s="136" t="s">
        <v>156</v>
      </c>
      <c r="I86" s="136" t="s">
        <v>150</v>
      </c>
      <c r="J86" s="136" t="s">
        <v>156</v>
      </c>
      <c r="K86" s="136" t="s">
        <v>156</v>
      </c>
      <c r="L86" s="136" t="s">
        <v>156</v>
      </c>
      <c r="M86" s="136" t="s">
        <v>196</v>
      </c>
      <c r="N86" s="136" t="s">
        <v>196</v>
      </c>
      <c r="O86" s="136" t="s">
        <v>198</v>
      </c>
      <c r="P86" s="136" t="s">
        <v>196</v>
      </c>
      <c r="Q86" s="136" t="s">
        <v>196</v>
      </c>
      <c r="R86" s="146">
        <f>IFERROR(SUM(INDEX('Cálculo Fatores'!$B$2:$B$7,MATCH('Análise do risco'!$E86,'Cálculo Fatores'!$A$2:$A$7,0))*INDEX('Cálculo Fatores'!$E$2:$E$8,MATCH('Análise do risco'!$E$5,'Cálculo Fatores'!$D$2:$D$8,0)),INDEX('Cálculo Fatores'!$B$2:$B$7,MATCH('Análise do risco'!$F86,'Cálculo Fatores'!$A$2:$A$7,0))*INDEX('Cálculo Fatores'!$E$2:$E$8,MATCH('Análise do risco'!$F$5,'Cálculo Fatores'!$D$2:$D$8,0)),INDEX('Cálculo Fatores'!$B$2:$B$7,MATCH('Análise do risco'!$G86,'Cálculo Fatores'!$A$2:$A$7,0))*INDEX('Cálculo Fatores'!$E$2:$E$8,MATCH('Análise do risco'!$G$5,'Cálculo Fatores'!$D$2:$D$8,0)),INDEX('Cálculo Fatores'!$B$2:$B$7,MATCH('Análise do risco'!$I86,'Cálculo Fatores'!$A$2:$A$7,0))*INDEX('Cálculo Fatores'!$E$2:$E$8,MATCH('Análise do risco'!$I$5,'Cálculo Fatores'!$D$2:$D$8,0)),INDEX('Cálculo Fatores'!$B$2:$B$7,MATCH('Análise do risco'!$J86,'Cálculo Fatores'!$A$2:$A$7,0))*INDEX('Cálculo Fatores'!$E$2:$E$8,MATCH('Análise do risco'!$J$5,'Cálculo Fatores'!$D$2:$D$8,0))),"N/A")</f>
        <v>5.0999999999999996</v>
      </c>
      <c r="S86" s="146">
        <f>IFERROR(SUM(INDEX('Cálculo Fatores'!$B$2:$B$7,MATCH('Análise do risco'!$K86,'Cálculo Fatores'!$A$2:$A$7,0))*'Cálculo Fatores'!$H$1,INDEX('Cálculo Fatores'!$B$2:$B$7,MATCH('Análise do risco'!$L86,'Cálculo Fatores'!$A$2:$A$7,0))*'Cálculo Fatores'!$H$2),"N/A")</f>
        <v>8</v>
      </c>
      <c r="T86" s="146">
        <v>0.6</v>
      </c>
      <c r="U86" s="146">
        <v>0.4</v>
      </c>
      <c r="V86" s="147">
        <f t="shared" si="6"/>
        <v>6.26</v>
      </c>
      <c r="W86" s="148">
        <f>IFERROR(SUM(INDEX('Cálculo Fatores'!$B$10:$B$14,MATCH('Análise do risco'!$M86,'Cálculo Fatores'!$A$10:$A$14,0))*INDEX('Cálculo Fatores'!$E$10:$E$16,MATCH('Análise do risco'!$M$5,'Cálculo Fatores'!$D$10:$D$16,0)),INDEX('Cálculo Fatores'!$B$10:$B$14,MATCH('Análise do risco'!$N86,'Cálculo Fatores'!$A$10:$A$14,0))*INDEX('Cálculo Fatores'!$E$10:$E$16,MATCH('Análise do risco'!$N$5,'Cálculo Fatores'!$D$10:$D$16,0)),INDEX('Cálculo Fatores'!$B$10:$B$14,MATCH('Análise do risco'!$O86,'Cálculo Fatores'!$A$10:$A$14,0))*INDEX('Cálculo Fatores'!$E$10:$E$16,MATCH('Análise do risco'!$O$5,'Cálculo Fatores'!$D$10:$D$16,0)),INDEX('Cálculo Fatores'!$B$10:$B$14,MATCH('Análise do risco'!$P86,'Cálculo Fatores'!$A$10:$A$14,0))*INDEX('Cálculo Fatores'!$E$10:$E$16,MATCH('Análise do risco'!$P$5,'Cálculo Fatores'!$D$10:$D$16,0)),INDEX('Cálculo Fatores'!$B$10:$B$14,MATCH('Análise do risco'!$Q86,'Cálculo Fatores'!$A$10:$A$14,0))*INDEX('Cálculo Fatores'!$E$10:$E$16,MATCH('Análise do risco'!$Q$5,'Cálculo Fatores'!$D$10:$D$16,0))),"N/A")</f>
        <v>0</v>
      </c>
      <c r="X86" s="149">
        <f t="shared" si="7"/>
        <v>6.26</v>
      </c>
      <c r="Y86" s="127" t="str">
        <f>IFERROR(IF(V86="N/A","N/A",IF(V86=Valores!$A$2,Valores!$B$2,IF(V86&lt;Valores!$A$3,Valores!$B$3,IF(V86&lt;Valores!$A$4,Valores!$B$4,IF(V86&lt;Valores!$A$5,Valores!$B$5,IF(V86&lt;Valores!$A$6,Valores!$B$6,IF(V86&lt;Valores!$A$7,Valores!$B$7,Valores!$B$8))))))),"N/A")</f>
        <v>Alto</v>
      </c>
      <c r="Z86" s="128" t="str">
        <f>IFERROR(IF(X86="N/A","N/A",IF(X86=Valores!$A$2,Valores!$B$2,IF(X86&lt;Valores!$A$3,Valores!$B$3,IF(X86&lt;Valores!$A$4,Valores!$B$4,IF(X86&lt;Valores!$A$5,Valores!$B$5,IF(X86&lt;Valores!$A$6,Valores!$B$6,IF(X86&lt;Valores!$A$7,Valores!$B$7,Valores!$B$8))))))),"N/A")</f>
        <v>Alto</v>
      </c>
    </row>
    <row r="87" spans="1:26" ht="14.25" customHeight="1">
      <c r="A87" s="121" t="s">
        <v>166</v>
      </c>
      <c r="B87" s="143" t="s">
        <v>163</v>
      </c>
      <c r="C87" s="144" t="s">
        <v>204</v>
      </c>
      <c r="D87" s="135" t="s">
        <v>51</v>
      </c>
      <c r="E87" s="125" t="s">
        <v>156</v>
      </c>
      <c r="F87" s="136" t="s">
        <v>150</v>
      </c>
      <c r="G87" s="136" t="s">
        <v>150</v>
      </c>
      <c r="H87" s="136" t="s">
        <v>156</v>
      </c>
      <c r="I87" s="136" t="s">
        <v>150</v>
      </c>
      <c r="J87" s="136" t="s">
        <v>156</v>
      </c>
      <c r="K87" s="136" t="s">
        <v>156</v>
      </c>
      <c r="L87" s="136" t="s">
        <v>155</v>
      </c>
      <c r="M87" s="136" t="s">
        <v>196</v>
      </c>
      <c r="N87" s="136" t="s">
        <v>196</v>
      </c>
      <c r="O87" s="136" t="s">
        <v>198</v>
      </c>
      <c r="P87" s="136" t="s">
        <v>196</v>
      </c>
      <c r="Q87" s="136" t="s">
        <v>196</v>
      </c>
      <c r="R87" s="146">
        <f>IFERROR(SUM(INDEX('Cálculo Fatores'!$B$2:$B$7,MATCH('Análise do risco'!$E87,'Cálculo Fatores'!$A$2:$A$7,0))*INDEX('Cálculo Fatores'!$E$2:$E$8,MATCH('Análise do risco'!$E$5,'Cálculo Fatores'!$D$2:$D$8,0)),INDEX('Cálculo Fatores'!$B$2:$B$7,MATCH('Análise do risco'!$F87,'Cálculo Fatores'!$A$2:$A$7,0))*INDEX('Cálculo Fatores'!$E$2:$E$8,MATCH('Análise do risco'!$F$5,'Cálculo Fatores'!$D$2:$D$8,0)),INDEX('Cálculo Fatores'!$B$2:$B$7,MATCH('Análise do risco'!$G87,'Cálculo Fatores'!$A$2:$A$7,0))*INDEX('Cálculo Fatores'!$E$2:$E$8,MATCH('Análise do risco'!$G$5,'Cálculo Fatores'!$D$2:$D$8,0)),INDEX('Cálculo Fatores'!$B$2:$B$7,MATCH('Análise do risco'!$I87,'Cálculo Fatores'!$A$2:$A$7,0))*INDEX('Cálculo Fatores'!$E$2:$E$8,MATCH('Análise do risco'!$I$5,'Cálculo Fatores'!$D$2:$D$8,0)),INDEX('Cálculo Fatores'!$B$2:$B$7,MATCH('Análise do risco'!$J87,'Cálculo Fatores'!$A$2:$A$7,0))*INDEX('Cálculo Fatores'!$E$2:$E$8,MATCH('Análise do risco'!$J$5,'Cálculo Fatores'!$D$2:$D$8,0))),"N/A")</f>
        <v>5.0999999999999996</v>
      </c>
      <c r="S87" s="146">
        <f>IFERROR(SUM(INDEX('Cálculo Fatores'!$B$2:$B$7,MATCH('Análise do risco'!$K87,'Cálculo Fatores'!$A$2:$A$7,0))*'Cálculo Fatores'!$H$1,INDEX('Cálculo Fatores'!$B$2:$B$7,MATCH('Análise do risco'!$L87,'Cálculo Fatores'!$A$2:$A$7,0))*'Cálculo Fatores'!$H$2),"N/A")</f>
        <v>9.1999999999999993</v>
      </c>
      <c r="T87" s="146">
        <v>0.6</v>
      </c>
      <c r="U87" s="146">
        <v>0.4</v>
      </c>
      <c r="V87" s="147">
        <f t="shared" si="6"/>
        <v>6.7399999999999993</v>
      </c>
      <c r="W87" s="148">
        <f>IFERROR(SUM(INDEX('Cálculo Fatores'!$B$10:$B$14,MATCH('Análise do risco'!$M87,'Cálculo Fatores'!$A$10:$A$14,0))*INDEX('Cálculo Fatores'!$E$10:$E$16,MATCH('Análise do risco'!$M$5,'Cálculo Fatores'!$D$10:$D$16,0)),INDEX('Cálculo Fatores'!$B$10:$B$14,MATCH('Análise do risco'!$N87,'Cálculo Fatores'!$A$10:$A$14,0))*INDEX('Cálculo Fatores'!$E$10:$E$16,MATCH('Análise do risco'!$N$5,'Cálculo Fatores'!$D$10:$D$16,0)),INDEX('Cálculo Fatores'!$B$10:$B$14,MATCH('Análise do risco'!$O87,'Cálculo Fatores'!$A$10:$A$14,0))*INDEX('Cálculo Fatores'!$E$10:$E$16,MATCH('Análise do risco'!$O$5,'Cálculo Fatores'!$D$10:$D$16,0)),INDEX('Cálculo Fatores'!$B$10:$B$14,MATCH('Análise do risco'!$P87,'Cálculo Fatores'!$A$10:$A$14,0))*INDEX('Cálculo Fatores'!$E$10:$E$16,MATCH('Análise do risco'!$P$5,'Cálculo Fatores'!$D$10:$D$16,0)),INDEX('Cálculo Fatores'!$B$10:$B$14,MATCH('Análise do risco'!$Q87,'Cálculo Fatores'!$A$10:$A$14,0))*INDEX('Cálculo Fatores'!$E$10:$E$16,MATCH('Análise do risco'!$Q$5,'Cálculo Fatores'!$D$10:$D$16,0))),"N/A")</f>
        <v>0</v>
      </c>
      <c r="X87" s="149">
        <f t="shared" si="7"/>
        <v>6.7399999999999993</v>
      </c>
      <c r="Y87" s="127" t="str">
        <f>IFERROR(IF(V87="N/A","N/A",IF(V87=Valores!$A$2,Valores!$B$2,IF(V87&lt;Valores!$A$3,Valores!$B$3,IF(V87&lt;Valores!$A$4,Valores!$B$4,IF(V87&lt;Valores!$A$5,Valores!$B$5,IF(V87&lt;Valores!$A$6,Valores!$B$6,IF(V87&lt;Valores!$A$7,Valores!$B$7,Valores!$B$8))))))),"N/A")</f>
        <v>Alto</v>
      </c>
      <c r="Z87" s="128" t="str">
        <f>IFERROR(IF(X87="N/A","N/A",IF(X87=Valores!$A$2,Valores!$B$2,IF(X87&lt;Valores!$A$3,Valores!$B$3,IF(X87&lt;Valores!$A$4,Valores!$B$4,IF(X87&lt;Valores!$A$5,Valores!$B$5,IF(X87&lt;Valores!$A$6,Valores!$B$6,IF(X87&lt;Valores!$A$7,Valores!$B$7,Valores!$B$8))))))),"N/A")</f>
        <v>Alto</v>
      </c>
    </row>
    <row r="88" spans="1:26" ht="14.25" customHeight="1">
      <c r="A88" s="121" t="s">
        <v>166</v>
      </c>
      <c r="B88" s="143" t="s">
        <v>163</v>
      </c>
      <c r="C88" s="144" t="s">
        <v>204</v>
      </c>
      <c r="D88" s="135" t="s">
        <v>53</v>
      </c>
      <c r="E88" s="125" t="s">
        <v>156</v>
      </c>
      <c r="F88" s="136" t="s">
        <v>150</v>
      </c>
      <c r="G88" s="136" t="s">
        <v>150</v>
      </c>
      <c r="H88" s="136" t="s">
        <v>156</v>
      </c>
      <c r="I88" s="136" t="s">
        <v>150</v>
      </c>
      <c r="J88" s="136" t="s">
        <v>197</v>
      </c>
      <c r="K88" s="136" t="s">
        <v>156</v>
      </c>
      <c r="L88" s="136" t="s">
        <v>155</v>
      </c>
      <c r="M88" s="136" t="s">
        <v>196</v>
      </c>
      <c r="N88" s="136" t="s">
        <v>196</v>
      </c>
      <c r="O88" s="136" t="s">
        <v>198</v>
      </c>
      <c r="P88" s="136" t="s">
        <v>196</v>
      </c>
      <c r="Q88" s="136" t="s">
        <v>196</v>
      </c>
      <c r="R88" s="146">
        <f>IFERROR(SUM(INDEX('Cálculo Fatores'!$B$2:$B$7,MATCH('Análise do risco'!$E88,'Cálculo Fatores'!$A$2:$A$7,0))*INDEX('Cálculo Fatores'!$E$2:$E$8,MATCH('Análise do risco'!$E$5,'Cálculo Fatores'!$D$2:$D$8,0)),INDEX('Cálculo Fatores'!$B$2:$B$7,MATCH('Análise do risco'!$F88,'Cálculo Fatores'!$A$2:$A$7,0))*INDEX('Cálculo Fatores'!$E$2:$E$8,MATCH('Análise do risco'!$F$5,'Cálculo Fatores'!$D$2:$D$8,0)),INDEX('Cálculo Fatores'!$B$2:$B$7,MATCH('Análise do risco'!$G88,'Cálculo Fatores'!$A$2:$A$7,0))*INDEX('Cálculo Fatores'!$E$2:$E$8,MATCH('Análise do risco'!$G$5,'Cálculo Fatores'!$D$2:$D$8,0)),INDEX('Cálculo Fatores'!$B$2:$B$7,MATCH('Análise do risco'!$I88,'Cálculo Fatores'!$A$2:$A$7,0))*INDEX('Cálculo Fatores'!$E$2:$E$8,MATCH('Análise do risco'!$I$5,'Cálculo Fatores'!$D$2:$D$8,0)),INDEX('Cálculo Fatores'!$B$2:$B$7,MATCH('Análise do risco'!$J88,'Cálculo Fatores'!$A$2:$A$7,0))*INDEX('Cálculo Fatores'!$E$2:$E$8,MATCH('Análise do risco'!$J$5,'Cálculo Fatores'!$D$2:$D$8,0))),"N/A")</f>
        <v>3.8999999999999995</v>
      </c>
      <c r="S88" s="146">
        <f>IFERROR(SUM(INDEX('Cálculo Fatores'!$B$2:$B$7,MATCH('Análise do risco'!$K88,'Cálculo Fatores'!$A$2:$A$7,0))*'Cálculo Fatores'!$H$1,INDEX('Cálculo Fatores'!$B$2:$B$7,MATCH('Análise do risco'!$L88,'Cálculo Fatores'!$A$2:$A$7,0))*'Cálculo Fatores'!$H$2),"N/A")</f>
        <v>9.1999999999999993</v>
      </c>
      <c r="T88" s="146">
        <v>0.6</v>
      </c>
      <c r="U88" s="146">
        <v>0.4</v>
      </c>
      <c r="V88" s="147">
        <f t="shared" si="6"/>
        <v>6.02</v>
      </c>
      <c r="W88" s="148">
        <f>IFERROR(SUM(INDEX('Cálculo Fatores'!$B$10:$B$14,MATCH('Análise do risco'!$M88,'Cálculo Fatores'!$A$10:$A$14,0))*INDEX('Cálculo Fatores'!$E$10:$E$16,MATCH('Análise do risco'!$M$5,'Cálculo Fatores'!$D$10:$D$16,0)),INDEX('Cálculo Fatores'!$B$10:$B$14,MATCH('Análise do risco'!$N88,'Cálculo Fatores'!$A$10:$A$14,0))*INDEX('Cálculo Fatores'!$E$10:$E$16,MATCH('Análise do risco'!$N$5,'Cálculo Fatores'!$D$10:$D$16,0)),INDEX('Cálculo Fatores'!$B$10:$B$14,MATCH('Análise do risco'!$O88,'Cálculo Fatores'!$A$10:$A$14,0))*INDEX('Cálculo Fatores'!$E$10:$E$16,MATCH('Análise do risco'!$O$5,'Cálculo Fatores'!$D$10:$D$16,0)),INDEX('Cálculo Fatores'!$B$10:$B$14,MATCH('Análise do risco'!$P88,'Cálculo Fatores'!$A$10:$A$14,0))*INDEX('Cálculo Fatores'!$E$10:$E$16,MATCH('Análise do risco'!$P$5,'Cálculo Fatores'!$D$10:$D$16,0)),INDEX('Cálculo Fatores'!$B$10:$B$14,MATCH('Análise do risco'!$Q88,'Cálculo Fatores'!$A$10:$A$14,0))*INDEX('Cálculo Fatores'!$E$10:$E$16,MATCH('Análise do risco'!$Q$5,'Cálculo Fatores'!$D$10:$D$16,0))),"N/A")</f>
        <v>0</v>
      </c>
      <c r="X88" s="149">
        <f t="shared" si="7"/>
        <v>6.02</v>
      </c>
      <c r="Y88" s="127" t="str">
        <f>IFERROR(IF(V88="N/A","N/A",IF(V88=Valores!$A$2,Valores!$B$2,IF(V88&lt;Valores!$A$3,Valores!$B$3,IF(V88&lt;Valores!$A$4,Valores!$B$4,IF(V88&lt;Valores!$A$5,Valores!$B$5,IF(V88&lt;Valores!$A$6,Valores!$B$6,IF(V88&lt;Valores!$A$7,Valores!$B$7,Valores!$B$8))))))),"N/A")</f>
        <v>Alto</v>
      </c>
      <c r="Z88" s="128" t="str">
        <f>IFERROR(IF(X88="N/A","N/A",IF(X88=Valores!$A$2,Valores!$B$2,IF(X88&lt;Valores!$A$3,Valores!$B$3,IF(X88&lt;Valores!$A$4,Valores!$B$4,IF(X88&lt;Valores!$A$5,Valores!$B$5,IF(X88&lt;Valores!$A$6,Valores!$B$6,IF(X88&lt;Valores!$A$7,Valores!$B$7,Valores!$B$8))))))),"N/A")</f>
        <v>Alto</v>
      </c>
    </row>
    <row r="89" spans="1:26" ht="14.25" customHeight="1">
      <c r="A89" s="121" t="s">
        <v>166</v>
      </c>
      <c r="B89" s="143" t="s">
        <v>163</v>
      </c>
      <c r="C89" s="144" t="s">
        <v>204</v>
      </c>
      <c r="D89" s="135" t="s">
        <v>116</v>
      </c>
      <c r="E89" s="125" t="s">
        <v>156</v>
      </c>
      <c r="F89" s="136" t="s">
        <v>150</v>
      </c>
      <c r="G89" s="136" t="s">
        <v>150</v>
      </c>
      <c r="H89" s="136" t="s">
        <v>156</v>
      </c>
      <c r="I89" s="136" t="s">
        <v>150</v>
      </c>
      <c r="J89" s="136" t="s">
        <v>197</v>
      </c>
      <c r="K89" s="136" t="s">
        <v>156</v>
      </c>
      <c r="L89" s="136" t="s">
        <v>155</v>
      </c>
      <c r="M89" s="136" t="s">
        <v>196</v>
      </c>
      <c r="N89" s="136" t="s">
        <v>196</v>
      </c>
      <c r="O89" s="136" t="s">
        <v>198</v>
      </c>
      <c r="P89" s="136" t="s">
        <v>196</v>
      </c>
      <c r="Q89" s="136" t="s">
        <v>196</v>
      </c>
      <c r="R89" s="146">
        <f>IFERROR(SUM(INDEX('Cálculo Fatores'!$B$2:$B$7,MATCH('Análise do risco'!$E89,'Cálculo Fatores'!$A$2:$A$7,0))*INDEX('Cálculo Fatores'!$E$2:$E$8,MATCH('Análise do risco'!$E$5,'Cálculo Fatores'!$D$2:$D$8,0)),INDEX('Cálculo Fatores'!$B$2:$B$7,MATCH('Análise do risco'!$F89,'Cálculo Fatores'!$A$2:$A$7,0))*INDEX('Cálculo Fatores'!$E$2:$E$8,MATCH('Análise do risco'!$F$5,'Cálculo Fatores'!$D$2:$D$8,0)),INDEX('Cálculo Fatores'!$B$2:$B$7,MATCH('Análise do risco'!$G89,'Cálculo Fatores'!$A$2:$A$7,0))*INDEX('Cálculo Fatores'!$E$2:$E$8,MATCH('Análise do risco'!$G$5,'Cálculo Fatores'!$D$2:$D$8,0)),INDEX('Cálculo Fatores'!$B$2:$B$7,MATCH('Análise do risco'!$I89,'Cálculo Fatores'!$A$2:$A$7,0))*INDEX('Cálculo Fatores'!$E$2:$E$8,MATCH('Análise do risco'!$I$5,'Cálculo Fatores'!$D$2:$D$8,0)),INDEX('Cálculo Fatores'!$B$2:$B$7,MATCH('Análise do risco'!$J89,'Cálculo Fatores'!$A$2:$A$7,0))*INDEX('Cálculo Fatores'!$E$2:$E$8,MATCH('Análise do risco'!$J$5,'Cálculo Fatores'!$D$2:$D$8,0))),"N/A")</f>
        <v>3.8999999999999995</v>
      </c>
      <c r="S89" s="146">
        <f>IFERROR(SUM(INDEX('Cálculo Fatores'!$B$2:$B$7,MATCH('Análise do risco'!$K89,'Cálculo Fatores'!$A$2:$A$7,0))*'Cálculo Fatores'!$H$1,INDEX('Cálculo Fatores'!$B$2:$B$7,MATCH('Análise do risco'!$L89,'Cálculo Fatores'!$A$2:$A$7,0))*'Cálculo Fatores'!$H$2),"N/A")</f>
        <v>9.1999999999999993</v>
      </c>
      <c r="T89" s="146">
        <v>0.6</v>
      </c>
      <c r="U89" s="146">
        <v>0.4</v>
      </c>
      <c r="V89" s="147">
        <f t="shared" si="6"/>
        <v>6.02</v>
      </c>
      <c r="W89" s="148">
        <f>IFERROR(SUM(INDEX('Cálculo Fatores'!$B$10:$B$14,MATCH('Análise do risco'!$M89,'Cálculo Fatores'!$A$10:$A$14,0))*INDEX('Cálculo Fatores'!$E$10:$E$16,MATCH('Análise do risco'!$M$5,'Cálculo Fatores'!$D$10:$D$16,0)),INDEX('Cálculo Fatores'!$B$10:$B$14,MATCH('Análise do risco'!$N89,'Cálculo Fatores'!$A$10:$A$14,0))*INDEX('Cálculo Fatores'!$E$10:$E$16,MATCH('Análise do risco'!$N$5,'Cálculo Fatores'!$D$10:$D$16,0)),INDEX('Cálculo Fatores'!$B$10:$B$14,MATCH('Análise do risco'!$O89,'Cálculo Fatores'!$A$10:$A$14,0))*INDEX('Cálculo Fatores'!$E$10:$E$16,MATCH('Análise do risco'!$O$5,'Cálculo Fatores'!$D$10:$D$16,0)),INDEX('Cálculo Fatores'!$B$10:$B$14,MATCH('Análise do risco'!$P89,'Cálculo Fatores'!$A$10:$A$14,0))*INDEX('Cálculo Fatores'!$E$10:$E$16,MATCH('Análise do risco'!$P$5,'Cálculo Fatores'!$D$10:$D$16,0)),INDEX('Cálculo Fatores'!$B$10:$B$14,MATCH('Análise do risco'!$Q89,'Cálculo Fatores'!$A$10:$A$14,0))*INDEX('Cálculo Fatores'!$E$10:$E$16,MATCH('Análise do risco'!$Q$5,'Cálculo Fatores'!$D$10:$D$16,0))),"N/A")</f>
        <v>0</v>
      </c>
      <c r="X89" s="149">
        <f t="shared" si="7"/>
        <v>6.02</v>
      </c>
      <c r="Y89" s="127" t="str">
        <f>IFERROR(IF(V89="N/A","N/A",IF(V89=Valores!$A$2,Valores!$B$2,IF(V89&lt;Valores!$A$3,Valores!$B$3,IF(V89&lt;Valores!$A$4,Valores!$B$4,IF(V89&lt;Valores!$A$5,Valores!$B$5,IF(V89&lt;Valores!$A$6,Valores!$B$6,IF(V89&lt;Valores!$A$7,Valores!$B$7,Valores!$B$8))))))),"N/A")</f>
        <v>Alto</v>
      </c>
      <c r="Z89" s="128" t="str">
        <f>IFERROR(IF(X89="N/A","N/A",IF(X89=Valores!$A$2,Valores!$B$2,IF(X89&lt;Valores!$A$3,Valores!$B$3,IF(X89&lt;Valores!$A$4,Valores!$B$4,IF(X89&lt;Valores!$A$5,Valores!$B$5,IF(X89&lt;Valores!$A$6,Valores!$B$6,IF(X89&lt;Valores!$A$7,Valores!$B$7,Valores!$B$8))))))),"N/A")</f>
        <v>Alto</v>
      </c>
    </row>
    <row r="90" spans="1:26" ht="14.25" customHeight="1">
      <c r="A90" s="121" t="s">
        <v>166</v>
      </c>
      <c r="B90" s="143" t="s">
        <v>163</v>
      </c>
      <c r="C90" s="144" t="s">
        <v>204</v>
      </c>
      <c r="D90" s="135" t="s">
        <v>119</v>
      </c>
      <c r="E90" s="125" t="s">
        <v>156</v>
      </c>
      <c r="F90" s="136" t="s">
        <v>150</v>
      </c>
      <c r="G90" s="136" t="s">
        <v>150</v>
      </c>
      <c r="H90" s="136" t="s">
        <v>156</v>
      </c>
      <c r="I90" s="136" t="s">
        <v>150</v>
      </c>
      <c r="J90" s="136" t="s">
        <v>197</v>
      </c>
      <c r="K90" s="136" t="s">
        <v>156</v>
      </c>
      <c r="L90" s="136" t="s">
        <v>150</v>
      </c>
      <c r="M90" s="136" t="s">
        <v>196</v>
      </c>
      <c r="N90" s="136" t="s">
        <v>196</v>
      </c>
      <c r="O90" s="136" t="s">
        <v>198</v>
      </c>
      <c r="P90" s="136" t="s">
        <v>196</v>
      </c>
      <c r="Q90" s="136" t="s">
        <v>196</v>
      </c>
      <c r="R90" s="146">
        <f>IFERROR(SUM(INDEX('Cálculo Fatores'!$B$2:$B$7,MATCH('Análise do risco'!$E90,'Cálculo Fatores'!$A$2:$A$7,0))*INDEX('Cálculo Fatores'!$E$2:$E$8,MATCH('Análise do risco'!$E$5,'Cálculo Fatores'!$D$2:$D$8,0)),INDEX('Cálculo Fatores'!$B$2:$B$7,MATCH('Análise do risco'!$F90,'Cálculo Fatores'!$A$2:$A$7,0))*INDEX('Cálculo Fatores'!$E$2:$E$8,MATCH('Análise do risco'!$F$5,'Cálculo Fatores'!$D$2:$D$8,0)),INDEX('Cálculo Fatores'!$B$2:$B$7,MATCH('Análise do risco'!$G90,'Cálculo Fatores'!$A$2:$A$7,0))*INDEX('Cálculo Fatores'!$E$2:$E$8,MATCH('Análise do risco'!$G$5,'Cálculo Fatores'!$D$2:$D$8,0)),INDEX('Cálculo Fatores'!$B$2:$B$7,MATCH('Análise do risco'!$I90,'Cálculo Fatores'!$A$2:$A$7,0))*INDEX('Cálculo Fatores'!$E$2:$E$8,MATCH('Análise do risco'!$I$5,'Cálculo Fatores'!$D$2:$D$8,0)),INDEX('Cálculo Fatores'!$B$2:$B$7,MATCH('Análise do risco'!$J90,'Cálculo Fatores'!$A$2:$A$7,0))*INDEX('Cálculo Fatores'!$E$2:$E$8,MATCH('Análise do risco'!$J$5,'Cálculo Fatores'!$D$2:$D$8,0))),"N/A")</f>
        <v>3.8999999999999995</v>
      </c>
      <c r="S90" s="146">
        <f>IFERROR(SUM(INDEX('Cálculo Fatores'!$B$2:$B$7,MATCH('Análise do risco'!$K90,'Cálculo Fatores'!$A$2:$A$7,0))*'Cálculo Fatores'!$H$1,INDEX('Cálculo Fatores'!$B$2:$B$7,MATCH('Análise do risco'!$L90,'Cálculo Fatores'!$A$2:$A$7,0))*'Cálculo Fatores'!$H$2),"N/A")</f>
        <v>6.8</v>
      </c>
      <c r="T90" s="146">
        <v>0.6</v>
      </c>
      <c r="U90" s="146">
        <v>0.4</v>
      </c>
      <c r="V90" s="147">
        <f t="shared" si="6"/>
        <v>5.0599999999999996</v>
      </c>
      <c r="W90" s="148">
        <f>IFERROR(SUM(INDEX('Cálculo Fatores'!$B$10:$B$14,MATCH('Análise do risco'!$M90,'Cálculo Fatores'!$A$10:$A$14,0))*INDEX('Cálculo Fatores'!$E$10:$E$16,MATCH('Análise do risco'!$M$5,'Cálculo Fatores'!$D$10:$D$16,0)),INDEX('Cálculo Fatores'!$B$10:$B$14,MATCH('Análise do risco'!$N90,'Cálculo Fatores'!$A$10:$A$14,0))*INDEX('Cálculo Fatores'!$E$10:$E$16,MATCH('Análise do risco'!$N$5,'Cálculo Fatores'!$D$10:$D$16,0)),INDEX('Cálculo Fatores'!$B$10:$B$14,MATCH('Análise do risco'!$O90,'Cálculo Fatores'!$A$10:$A$14,0))*INDEX('Cálculo Fatores'!$E$10:$E$16,MATCH('Análise do risco'!$O$5,'Cálculo Fatores'!$D$10:$D$16,0)),INDEX('Cálculo Fatores'!$B$10:$B$14,MATCH('Análise do risco'!$P90,'Cálculo Fatores'!$A$10:$A$14,0))*INDEX('Cálculo Fatores'!$E$10:$E$16,MATCH('Análise do risco'!$P$5,'Cálculo Fatores'!$D$10:$D$16,0)),INDEX('Cálculo Fatores'!$B$10:$B$14,MATCH('Análise do risco'!$Q90,'Cálculo Fatores'!$A$10:$A$14,0))*INDEX('Cálculo Fatores'!$E$10:$E$16,MATCH('Análise do risco'!$Q$5,'Cálculo Fatores'!$D$10:$D$16,0))),"N/A")</f>
        <v>0</v>
      </c>
      <c r="X90" s="149">
        <f t="shared" si="7"/>
        <v>5.0599999999999996</v>
      </c>
      <c r="Y90" s="127" t="str">
        <f>IFERROR(IF(V90="N/A","N/A",IF(V90=Valores!$A$2,Valores!$B$2,IF(V90&lt;Valores!$A$3,Valores!$B$3,IF(V90&lt;Valores!$A$4,Valores!$B$4,IF(V90&lt;Valores!$A$5,Valores!$B$5,IF(V90&lt;Valores!$A$6,Valores!$B$6,IF(V90&lt;Valores!$A$7,Valores!$B$7,Valores!$B$8))))))),"N/A")</f>
        <v>Médio</v>
      </c>
      <c r="Z90" s="128" t="str">
        <f>IFERROR(IF(X90="N/A","N/A",IF(X90=Valores!$A$2,Valores!$B$2,IF(X90&lt;Valores!$A$3,Valores!$B$3,IF(X90&lt;Valores!$A$4,Valores!$B$4,IF(X90&lt;Valores!$A$5,Valores!$B$5,IF(X90&lt;Valores!$A$6,Valores!$B$6,IF(X90&lt;Valores!$A$7,Valores!$B$7,Valores!$B$8))))))),"N/A")</f>
        <v>Médio</v>
      </c>
    </row>
    <row r="91" spans="1:26" ht="14.25" customHeight="1">
      <c r="A91" s="121" t="s">
        <v>166</v>
      </c>
      <c r="B91" s="143" t="s">
        <v>163</v>
      </c>
      <c r="C91" s="144" t="s">
        <v>204</v>
      </c>
      <c r="D91" s="135" t="s">
        <v>165</v>
      </c>
      <c r="E91" s="125" t="s">
        <v>156</v>
      </c>
      <c r="F91" s="136" t="s">
        <v>150</v>
      </c>
      <c r="G91" s="136" t="s">
        <v>150</v>
      </c>
      <c r="H91" s="136" t="s">
        <v>156</v>
      </c>
      <c r="I91" s="136" t="s">
        <v>150</v>
      </c>
      <c r="J91" s="136" t="s">
        <v>156</v>
      </c>
      <c r="K91" s="136" t="s">
        <v>156</v>
      </c>
      <c r="L91" s="136" t="s">
        <v>156</v>
      </c>
      <c r="M91" s="136" t="s">
        <v>196</v>
      </c>
      <c r="N91" s="136" t="s">
        <v>196</v>
      </c>
      <c r="O91" s="136" t="s">
        <v>198</v>
      </c>
      <c r="P91" s="136" t="s">
        <v>196</v>
      </c>
      <c r="Q91" s="136" t="s">
        <v>196</v>
      </c>
      <c r="R91" s="146">
        <f>IFERROR(SUM(INDEX('Cálculo Fatores'!$B$2:$B$7,MATCH('Análise do risco'!$E91,'Cálculo Fatores'!$A$2:$A$7,0))*INDEX('Cálculo Fatores'!$E$2:$E$8,MATCH('Análise do risco'!$E$5,'Cálculo Fatores'!$D$2:$D$8,0)),INDEX('Cálculo Fatores'!$B$2:$B$7,MATCH('Análise do risco'!$F91,'Cálculo Fatores'!$A$2:$A$7,0))*INDEX('Cálculo Fatores'!$E$2:$E$8,MATCH('Análise do risco'!$F$5,'Cálculo Fatores'!$D$2:$D$8,0)),INDEX('Cálculo Fatores'!$B$2:$B$7,MATCH('Análise do risco'!$G91,'Cálculo Fatores'!$A$2:$A$7,0))*INDEX('Cálculo Fatores'!$E$2:$E$8,MATCH('Análise do risco'!$G$5,'Cálculo Fatores'!$D$2:$D$8,0)),INDEX('Cálculo Fatores'!$B$2:$B$7,MATCH('Análise do risco'!$I91,'Cálculo Fatores'!$A$2:$A$7,0))*INDEX('Cálculo Fatores'!$E$2:$E$8,MATCH('Análise do risco'!$I$5,'Cálculo Fatores'!$D$2:$D$8,0)),INDEX('Cálculo Fatores'!$B$2:$B$7,MATCH('Análise do risco'!$J91,'Cálculo Fatores'!$A$2:$A$7,0))*INDEX('Cálculo Fatores'!$E$2:$E$8,MATCH('Análise do risco'!$J$5,'Cálculo Fatores'!$D$2:$D$8,0))),"N/A")</f>
        <v>5.0999999999999996</v>
      </c>
      <c r="S91" s="146">
        <f>IFERROR(SUM(INDEX('Cálculo Fatores'!$B$2:$B$7,MATCH('Análise do risco'!$K91,'Cálculo Fatores'!$A$2:$A$7,0))*'Cálculo Fatores'!$H$1,INDEX('Cálculo Fatores'!$B$2:$B$7,MATCH('Análise do risco'!$L91,'Cálculo Fatores'!$A$2:$A$7,0))*'Cálculo Fatores'!$H$2),"N/A")</f>
        <v>8</v>
      </c>
      <c r="T91" s="146">
        <v>0.6</v>
      </c>
      <c r="U91" s="146">
        <v>0.4</v>
      </c>
      <c r="V91" s="147">
        <f t="shared" si="6"/>
        <v>6.26</v>
      </c>
      <c r="W91" s="148">
        <f>IFERROR(SUM(INDEX('Cálculo Fatores'!$B$10:$B$14,MATCH('Análise do risco'!$M91,'Cálculo Fatores'!$A$10:$A$14,0))*INDEX('Cálculo Fatores'!$E$10:$E$16,MATCH('Análise do risco'!$M$5,'Cálculo Fatores'!$D$10:$D$16,0)),INDEX('Cálculo Fatores'!$B$10:$B$14,MATCH('Análise do risco'!$N91,'Cálculo Fatores'!$A$10:$A$14,0))*INDEX('Cálculo Fatores'!$E$10:$E$16,MATCH('Análise do risco'!$N$5,'Cálculo Fatores'!$D$10:$D$16,0)),INDEX('Cálculo Fatores'!$B$10:$B$14,MATCH('Análise do risco'!$O91,'Cálculo Fatores'!$A$10:$A$14,0))*INDEX('Cálculo Fatores'!$E$10:$E$16,MATCH('Análise do risco'!$O$5,'Cálculo Fatores'!$D$10:$D$16,0)),INDEX('Cálculo Fatores'!$B$10:$B$14,MATCH('Análise do risco'!$P91,'Cálculo Fatores'!$A$10:$A$14,0))*INDEX('Cálculo Fatores'!$E$10:$E$16,MATCH('Análise do risco'!$P$5,'Cálculo Fatores'!$D$10:$D$16,0)),INDEX('Cálculo Fatores'!$B$10:$B$14,MATCH('Análise do risco'!$Q91,'Cálculo Fatores'!$A$10:$A$14,0))*INDEX('Cálculo Fatores'!$E$10:$E$16,MATCH('Análise do risco'!$Q$5,'Cálculo Fatores'!$D$10:$D$16,0))),"N/A")</f>
        <v>0</v>
      </c>
      <c r="X91" s="149">
        <f t="shared" si="7"/>
        <v>6.26</v>
      </c>
      <c r="Y91" s="127" t="str">
        <f>IFERROR(IF(V91="N/A","N/A",IF(V91=Valores!$A$2,Valores!$B$2,IF(V91&lt;Valores!$A$3,Valores!$B$3,IF(V91&lt;Valores!$A$4,Valores!$B$4,IF(V91&lt;Valores!$A$5,Valores!$B$5,IF(V91&lt;Valores!$A$6,Valores!$B$6,IF(V91&lt;Valores!$A$7,Valores!$B$7,Valores!$B$8))))))),"N/A")</f>
        <v>Alto</v>
      </c>
      <c r="Z91" s="128" t="str">
        <f>IFERROR(IF(X91="N/A","N/A",IF(X91=Valores!$A$2,Valores!$B$2,IF(X91&lt;Valores!$A$3,Valores!$B$3,IF(X91&lt;Valores!$A$4,Valores!$B$4,IF(X91&lt;Valores!$A$5,Valores!$B$5,IF(X91&lt;Valores!$A$6,Valores!$B$6,IF(X91&lt;Valores!$A$7,Valores!$B$7,Valores!$B$8))))))),"N/A")</f>
        <v>Alto</v>
      </c>
    </row>
    <row r="92" spans="1:26" ht="14.25" customHeight="1">
      <c r="A92" s="121" t="s">
        <v>166</v>
      </c>
      <c r="B92" s="143" t="s">
        <v>163</v>
      </c>
      <c r="C92" s="144" t="s">
        <v>204</v>
      </c>
      <c r="D92" s="135" t="s">
        <v>135</v>
      </c>
      <c r="E92" s="125" t="s">
        <v>156</v>
      </c>
      <c r="F92" s="136" t="s">
        <v>150</v>
      </c>
      <c r="G92" s="136" t="s">
        <v>150</v>
      </c>
      <c r="H92" s="136" t="s">
        <v>156</v>
      </c>
      <c r="I92" s="136" t="s">
        <v>150</v>
      </c>
      <c r="J92" s="136" t="s">
        <v>156</v>
      </c>
      <c r="K92" s="136" t="s">
        <v>156</v>
      </c>
      <c r="L92" s="136" t="s">
        <v>155</v>
      </c>
      <c r="M92" s="136" t="s">
        <v>196</v>
      </c>
      <c r="N92" s="136" t="s">
        <v>196</v>
      </c>
      <c r="O92" s="136" t="s">
        <v>198</v>
      </c>
      <c r="P92" s="136" t="s">
        <v>196</v>
      </c>
      <c r="Q92" s="136" t="s">
        <v>196</v>
      </c>
      <c r="R92" s="146">
        <f>IFERROR(SUM(INDEX('Cálculo Fatores'!$B$2:$B$7,MATCH('Análise do risco'!$E92,'Cálculo Fatores'!$A$2:$A$7,0))*INDEX('Cálculo Fatores'!$E$2:$E$8,MATCH('Análise do risco'!$E$5,'Cálculo Fatores'!$D$2:$D$8,0)),INDEX('Cálculo Fatores'!$B$2:$B$7,MATCH('Análise do risco'!$F92,'Cálculo Fatores'!$A$2:$A$7,0))*INDEX('Cálculo Fatores'!$E$2:$E$8,MATCH('Análise do risco'!$F$5,'Cálculo Fatores'!$D$2:$D$8,0)),INDEX('Cálculo Fatores'!$B$2:$B$7,MATCH('Análise do risco'!$G92,'Cálculo Fatores'!$A$2:$A$7,0))*INDEX('Cálculo Fatores'!$E$2:$E$8,MATCH('Análise do risco'!$G$5,'Cálculo Fatores'!$D$2:$D$8,0)),INDEX('Cálculo Fatores'!$B$2:$B$7,MATCH('Análise do risco'!$I92,'Cálculo Fatores'!$A$2:$A$7,0))*INDEX('Cálculo Fatores'!$E$2:$E$8,MATCH('Análise do risco'!$I$5,'Cálculo Fatores'!$D$2:$D$8,0)),INDEX('Cálculo Fatores'!$B$2:$B$7,MATCH('Análise do risco'!$J92,'Cálculo Fatores'!$A$2:$A$7,0))*INDEX('Cálculo Fatores'!$E$2:$E$8,MATCH('Análise do risco'!$J$5,'Cálculo Fatores'!$D$2:$D$8,0))),"N/A")</f>
        <v>5.0999999999999996</v>
      </c>
      <c r="S92" s="146">
        <f>IFERROR(SUM(INDEX('Cálculo Fatores'!$B$2:$B$7,MATCH('Análise do risco'!$K92,'Cálculo Fatores'!$A$2:$A$7,0))*'Cálculo Fatores'!$H$1,INDEX('Cálculo Fatores'!$B$2:$B$7,MATCH('Análise do risco'!$L92,'Cálculo Fatores'!$A$2:$A$7,0))*'Cálculo Fatores'!$H$2),"N/A")</f>
        <v>9.1999999999999993</v>
      </c>
      <c r="T92" s="146">
        <v>0.6</v>
      </c>
      <c r="U92" s="146">
        <v>0.4</v>
      </c>
      <c r="V92" s="147">
        <f t="shared" si="6"/>
        <v>6.7399999999999993</v>
      </c>
      <c r="W92" s="148">
        <f>IFERROR(SUM(INDEX('Cálculo Fatores'!$B$10:$B$14,MATCH('Análise do risco'!$M92,'Cálculo Fatores'!$A$10:$A$14,0))*INDEX('Cálculo Fatores'!$E$10:$E$16,MATCH('Análise do risco'!$M$5,'Cálculo Fatores'!$D$10:$D$16,0)),INDEX('Cálculo Fatores'!$B$10:$B$14,MATCH('Análise do risco'!$N92,'Cálculo Fatores'!$A$10:$A$14,0))*INDEX('Cálculo Fatores'!$E$10:$E$16,MATCH('Análise do risco'!$N$5,'Cálculo Fatores'!$D$10:$D$16,0)),INDEX('Cálculo Fatores'!$B$10:$B$14,MATCH('Análise do risco'!$O92,'Cálculo Fatores'!$A$10:$A$14,0))*INDEX('Cálculo Fatores'!$E$10:$E$16,MATCH('Análise do risco'!$O$5,'Cálculo Fatores'!$D$10:$D$16,0)),INDEX('Cálculo Fatores'!$B$10:$B$14,MATCH('Análise do risco'!$P92,'Cálculo Fatores'!$A$10:$A$14,0))*INDEX('Cálculo Fatores'!$E$10:$E$16,MATCH('Análise do risco'!$P$5,'Cálculo Fatores'!$D$10:$D$16,0)),INDEX('Cálculo Fatores'!$B$10:$B$14,MATCH('Análise do risco'!$Q92,'Cálculo Fatores'!$A$10:$A$14,0))*INDEX('Cálculo Fatores'!$E$10:$E$16,MATCH('Análise do risco'!$Q$5,'Cálculo Fatores'!$D$10:$D$16,0))),"N/A")</f>
        <v>0</v>
      </c>
      <c r="X92" s="149">
        <f t="shared" si="7"/>
        <v>6.7399999999999993</v>
      </c>
      <c r="Y92" s="127" t="str">
        <f>IFERROR(IF(V92="N/A","N/A",IF(V92=Valores!$A$2,Valores!$B$2,IF(V92&lt;Valores!$A$3,Valores!$B$3,IF(V92&lt;Valores!$A$4,Valores!$B$4,IF(V92&lt;Valores!$A$5,Valores!$B$5,IF(V92&lt;Valores!$A$6,Valores!$B$6,IF(V92&lt;Valores!$A$7,Valores!$B$7,Valores!$B$8))))))),"N/A")</f>
        <v>Alto</v>
      </c>
      <c r="Z92" s="128" t="str">
        <f>IFERROR(IF(X92="N/A","N/A",IF(X92=Valores!$A$2,Valores!$B$2,IF(X92&lt;Valores!$A$3,Valores!$B$3,IF(X92&lt;Valores!$A$4,Valores!$B$4,IF(X92&lt;Valores!$A$5,Valores!$B$5,IF(X92&lt;Valores!$A$6,Valores!$B$6,IF(X92&lt;Valores!$A$7,Valores!$B$7,Valores!$B$8))))))),"N/A")</f>
        <v>Alto</v>
      </c>
    </row>
    <row r="93" spans="1:26" ht="14.25" customHeight="1">
      <c r="A93" s="121" t="s">
        <v>166</v>
      </c>
      <c r="B93" s="143" t="s">
        <v>163</v>
      </c>
      <c r="C93" s="144" t="s">
        <v>204</v>
      </c>
      <c r="D93" s="135" t="s">
        <v>138</v>
      </c>
      <c r="E93" s="125" t="s">
        <v>156</v>
      </c>
      <c r="F93" s="136" t="s">
        <v>150</v>
      </c>
      <c r="G93" s="136" t="s">
        <v>150</v>
      </c>
      <c r="H93" s="136" t="s">
        <v>156</v>
      </c>
      <c r="I93" s="136" t="s">
        <v>150</v>
      </c>
      <c r="J93" s="136" t="s">
        <v>156</v>
      </c>
      <c r="K93" s="136" t="s">
        <v>156</v>
      </c>
      <c r="L93" s="136" t="s">
        <v>155</v>
      </c>
      <c r="M93" s="136" t="s">
        <v>196</v>
      </c>
      <c r="N93" s="136" t="s">
        <v>196</v>
      </c>
      <c r="O93" s="136" t="s">
        <v>198</v>
      </c>
      <c r="P93" s="136" t="s">
        <v>196</v>
      </c>
      <c r="Q93" s="136" t="s">
        <v>196</v>
      </c>
      <c r="R93" s="146">
        <f>IFERROR(SUM(INDEX('Cálculo Fatores'!$B$2:$B$7,MATCH('Análise do risco'!$E93,'Cálculo Fatores'!$A$2:$A$7,0))*INDEX('Cálculo Fatores'!$E$2:$E$8,MATCH('Análise do risco'!$E$5,'Cálculo Fatores'!$D$2:$D$8,0)),INDEX('Cálculo Fatores'!$B$2:$B$7,MATCH('Análise do risco'!$F93,'Cálculo Fatores'!$A$2:$A$7,0))*INDEX('Cálculo Fatores'!$E$2:$E$8,MATCH('Análise do risco'!$F$5,'Cálculo Fatores'!$D$2:$D$8,0)),INDEX('Cálculo Fatores'!$B$2:$B$7,MATCH('Análise do risco'!$G93,'Cálculo Fatores'!$A$2:$A$7,0))*INDEX('Cálculo Fatores'!$E$2:$E$8,MATCH('Análise do risco'!$G$5,'Cálculo Fatores'!$D$2:$D$8,0)),INDEX('Cálculo Fatores'!$B$2:$B$7,MATCH('Análise do risco'!$I93,'Cálculo Fatores'!$A$2:$A$7,0))*INDEX('Cálculo Fatores'!$E$2:$E$8,MATCH('Análise do risco'!$I$5,'Cálculo Fatores'!$D$2:$D$8,0)),INDEX('Cálculo Fatores'!$B$2:$B$7,MATCH('Análise do risco'!$J93,'Cálculo Fatores'!$A$2:$A$7,0))*INDEX('Cálculo Fatores'!$E$2:$E$8,MATCH('Análise do risco'!$J$5,'Cálculo Fatores'!$D$2:$D$8,0))),"N/A")</f>
        <v>5.0999999999999996</v>
      </c>
      <c r="S93" s="146">
        <f>IFERROR(SUM(INDEX('Cálculo Fatores'!$B$2:$B$7,MATCH('Análise do risco'!$K93,'Cálculo Fatores'!$A$2:$A$7,0))*'Cálculo Fatores'!$H$1,INDEX('Cálculo Fatores'!$B$2:$B$7,MATCH('Análise do risco'!$L93,'Cálculo Fatores'!$A$2:$A$7,0))*'Cálculo Fatores'!$H$2),"N/A")</f>
        <v>9.1999999999999993</v>
      </c>
      <c r="T93" s="146">
        <v>0.6</v>
      </c>
      <c r="U93" s="146">
        <v>0.4</v>
      </c>
      <c r="V93" s="147">
        <f t="shared" si="6"/>
        <v>6.7399999999999993</v>
      </c>
      <c r="W93" s="148">
        <f>IFERROR(SUM(INDEX('Cálculo Fatores'!$B$10:$B$14,MATCH('Análise do risco'!$M93,'Cálculo Fatores'!$A$10:$A$14,0))*INDEX('Cálculo Fatores'!$E$10:$E$16,MATCH('Análise do risco'!$M$5,'Cálculo Fatores'!$D$10:$D$16,0)),INDEX('Cálculo Fatores'!$B$10:$B$14,MATCH('Análise do risco'!$N93,'Cálculo Fatores'!$A$10:$A$14,0))*INDEX('Cálculo Fatores'!$E$10:$E$16,MATCH('Análise do risco'!$N$5,'Cálculo Fatores'!$D$10:$D$16,0)),INDEX('Cálculo Fatores'!$B$10:$B$14,MATCH('Análise do risco'!$O93,'Cálculo Fatores'!$A$10:$A$14,0))*INDEX('Cálculo Fatores'!$E$10:$E$16,MATCH('Análise do risco'!$O$5,'Cálculo Fatores'!$D$10:$D$16,0)),INDEX('Cálculo Fatores'!$B$10:$B$14,MATCH('Análise do risco'!$P93,'Cálculo Fatores'!$A$10:$A$14,0))*INDEX('Cálculo Fatores'!$E$10:$E$16,MATCH('Análise do risco'!$P$5,'Cálculo Fatores'!$D$10:$D$16,0)),INDEX('Cálculo Fatores'!$B$10:$B$14,MATCH('Análise do risco'!$Q93,'Cálculo Fatores'!$A$10:$A$14,0))*INDEX('Cálculo Fatores'!$E$10:$E$16,MATCH('Análise do risco'!$Q$5,'Cálculo Fatores'!$D$10:$D$16,0))),"N/A")</f>
        <v>0</v>
      </c>
      <c r="X93" s="149">
        <f t="shared" si="7"/>
        <v>6.7399999999999993</v>
      </c>
      <c r="Y93" s="127" t="str">
        <f>IFERROR(IF(V93="N/A","N/A",IF(V93=Valores!$A$2,Valores!$B$2,IF(V93&lt;Valores!$A$3,Valores!$B$3,IF(V93&lt;Valores!$A$4,Valores!$B$4,IF(V93&lt;Valores!$A$5,Valores!$B$5,IF(V93&lt;Valores!$A$6,Valores!$B$6,IF(V93&lt;Valores!$A$7,Valores!$B$7,Valores!$B$8))))))),"N/A")</f>
        <v>Alto</v>
      </c>
      <c r="Z93" s="128" t="str">
        <f>IFERROR(IF(X93="N/A","N/A",IF(X93=Valores!$A$2,Valores!$B$2,IF(X93&lt;Valores!$A$3,Valores!$B$3,IF(X93&lt;Valores!$A$4,Valores!$B$4,IF(X93&lt;Valores!$A$5,Valores!$B$5,IF(X93&lt;Valores!$A$6,Valores!$B$6,IF(X93&lt;Valores!$A$7,Valores!$B$7,Valores!$B$8))))))),"N/A")</f>
        <v>Alto</v>
      </c>
    </row>
    <row r="94" spans="1:26" ht="14.25" customHeight="1">
      <c r="A94" s="121" t="s">
        <v>166</v>
      </c>
      <c r="B94" s="143" t="s">
        <v>163</v>
      </c>
      <c r="C94" s="144" t="s">
        <v>204</v>
      </c>
      <c r="D94" s="135" t="s">
        <v>71</v>
      </c>
      <c r="E94" s="125" t="s">
        <v>156</v>
      </c>
      <c r="F94" s="136" t="s">
        <v>150</v>
      </c>
      <c r="G94" s="136" t="s">
        <v>150</v>
      </c>
      <c r="H94" s="136" t="s">
        <v>156</v>
      </c>
      <c r="I94" s="136" t="s">
        <v>150</v>
      </c>
      <c r="J94" s="136" t="s">
        <v>156</v>
      </c>
      <c r="K94" s="136" t="s">
        <v>156</v>
      </c>
      <c r="L94" s="136" t="s">
        <v>150</v>
      </c>
      <c r="M94" s="136" t="s">
        <v>196</v>
      </c>
      <c r="N94" s="136" t="s">
        <v>196</v>
      </c>
      <c r="O94" s="136" t="s">
        <v>198</v>
      </c>
      <c r="P94" s="136" t="s">
        <v>196</v>
      </c>
      <c r="Q94" s="136" t="s">
        <v>196</v>
      </c>
      <c r="R94" s="146">
        <f>IFERROR(SUM(INDEX('Cálculo Fatores'!$B$2:$B$7,MATCH('Análise do risco'!$E94,'Cálculo Fatores'!$A$2:$A$7,0))*INDEX('Cálculo Fatores'!$E$2:$E$8,MATCH('Análise do risco'!$E$5,'Cálculo Fatores'!$D$2:$D$8,0)),INDEX('Cálculo Fatores'!$B$2:$B$7,MATCH('Análise do risco'!$F94,'Cálculo Fatores'!$A$2:$A$7,0))*INDEX('Cálculo Fatores'!$E$2:$E$8,MATCH('Análise do risco'!$F$5,'Cálculo Fatores'!$D$2:$D$8,0)),INDEX('Cálculo Fatores'!$B$2:$B$7,MATCH('Análise do risco'!$G94,'Cálculo Fatores'!$A$2:$A$7,0))*INDEX('Cálculo Fatores'!$E$2:$E$8,MATCH('Análise do risco'!$G$5,'Cálculo Fatores'!$D$2:$D$8,0)),INDEX('Cálculo Fatores'!$B$2:$B$7,MATCH('Análise do risco'!$I94,'Cálculo Fatores'!$A$2:$A$7,0))*INDEX('Cálculo Fatores'!$E$2:$E$8,MATCH('Análise do risco'!$I$5,'Cálculo Fatores'!$D$2:$D$8,0)),INDEX('Cálculo Fatores'!$B$2:$B$7,MATCH('Análise do risco'!$J94,'Cálculo Fatores'!$A$2:$A$7,0))*INDEX('Cálculo Fatores'!$E$2:$E$8,MATCH('Análise do risco'!$J$5,'Cálculo Fatores'!$D$2:$D$8,0))),"N/A")</f>
        <v>5.0999999999999996</v>
      </c>
      <c r="S94" s="146">
        <f>IFERROR(SUM(INDEX('Cálculo Fatores'!$B$2:$B$7,MATCH('Análise do risco'!$K94,'Cálculo Fatores'!$A$2:$A$7,0))*'Cálculo Fatores'!$H$1,INDEX('Cálculo Fatores'!$B$2:$B$7,MATCH('Análise do risco'!$L94,'Cálculo Fatores'!$A$2:$A$7,0))*'Cálculo Fatores'!$H$2),"N/A")</f>
        <v>6.8</v>
      </c>
      <c r="T94" s="146">
        <v>0.6</v>
      </c>
      <c r="U94" s="146">
        <v>0.4</v>
      </c>
      <c r="V94" s="147">
        <f t="shared" si="6"/>
        <v>5.7799999999999994</v>
      </c>
      <c r="W94" s="148">
        <f>IFERROR(SUM(INDEX('Cálculo Fatores'!$B$10:$B$14,MATCH('Análise do risco'!$M94,'Cálculo Fatores'!$A$10:$A$14,0))*INDEX('Cálculo Fatores'!$E$10:$E$16,MATCH('Análise do risco'!$M$5,'Cálculo Fatores'!$D$10:$D$16,0)),INDEX('Cálculo Fatores'!$B$10:$B$14,MATCH('Análise do risco'!$N94,'Cálculo Fatores'!$A$10:$A$14,0))*INDEX('Cálculo Fatores'!$E$10:$E$16,MATCH('Análise do risco'!$N$5,'Cálculo Fatores'!$D$10:$D$16,0)),INDEX('Cálculo Fatores'!$B$10:$B$14,MATCH('Análise do risco'!$O94,'Cálculo Fatores'!$A$10:$A$14,0))*INDEX('Cálculo Fatores'!$E$10:$E$16,MATCH('Análise do risco'!$O$5,'Cálculo Fatores'!$D$10:$D$16,0)),INDEX('Cálculo Fatores'!$B$10:$B$14,MATCH('Análise do risco'!$P94,'Cálculo Fatores'!$A$10:$A$14,0))*INDEX('Cálculo Fatores'!$E$10:$E$16,MATCH('Análise do risco'!$P$5,'Cálculo Fatores'!$D$10:$D$16,0)),INDEX('Cálculo Fatores'!$B$10:$B$14,MATCH('Análise do risco'!$Q94,'Cálculo Fatores'!$A$10:$A$14,0))*INDEX('Cálculo Fatores'!$E$10:$E$16,MATCH('Análise do risco'!$Q$5,'Cálculo Fatores'!$D$10:$D$16,0))),"N/A")</f>
        <v>0</v>
      </c>
      <c r="X94" s="149">
        <f t="shared" si="7"/>
        <v>5.7799999999999994</v>
      </c>
      <c r="Y94" s="127" t="str">
        <f>IFERROR(IF(V94="N/A","N/A",IF(V94=Valores!$A$2,Valores!$B$2,IF(V94&lt;Valores!$A$3,Valores!$B$3,IF(V94&lt;Valores!$A$4,Valores!$B$4,IF(V94&lt;Valores!$A$5,Valores!$B$5,IF(V94&lt;Valores!$A$6,Valores!$B$6,IF(V94&lt;Valores!$A$7,Valores!$B$7,Valores!$B$8))))))),"N/A")</f>
        <v>Médio</v>
      </c>
      <c r="Z94" s="128" t="str">
        <f>IFERROR(IF(X94="N/A","N/A",IF(X94=Valores!$A$2,Valores!$B$2,IF(X94&lt;Valores!$A$3,Valores!$B$3,IF(X94&lt;Valores!$A$4,Valores!$B$4,IF(X94&lt;Valores!$A$5,Valores!$B$5,IF(X94&lt;Valores!$A$6,Valores!$B$6,IF(X94&lt;Valores!$A$7,Valores!$B$7,Valores!$B$8))))))),"N/A")</f>
        <v>Médio</v>
      </c>
    </row>
    <row r="95" spans="1:26" ht="14.25" customHeight="1">
      <c r="A95" s="121" t="s">
        <v>166</v>
      </c>
      <c r="B95" s="143" t="s">
        <v>163</v>
      </c>
      <c r="C95" s="144" t="s">
        <v>204</v>
      </c>
      <c r="D95" s="135" t="s">
        <v>73</v>
      </c>
      <c r="E95" s="125" t="s">
        <v>156</v>
      </c>
      <c r="F95" s="136" t="s">
        <v>150</v>
      </c>
      <c r="G95" s="136" t="s">
        <v>150</v>
      </c>
      <c r="H95" s="136" t="s">
        <v>156</v>
      </c>
      <c r="I95" s="136" t="s">
        <v>150</v>
      </c>
      <c r="J95" s="136" t="s">
        <v>156</v>
      </c>
      <c r="K95" s="136" t="s">
        <v>156</v>
      </c>
      <c r="L95" s="136" t="s">
        <v>150</v>
      </c>
      <c r="M95" s="136" t="s">
        <v>196</v>
      </c>
      <c r="N95" s="136" t="s">
        <v>196</v>
      </c>
      <c r="O95" s="136" t="s">
        <v>198</v>
      </c>
      <c r="P95" s="136" t="s">
        <v>196</v>
      </c>
      <c r="Q95" s="136" t="s">
        <v>196</v>
      </c>
      <c r="R95" s="146">
        <f>IFERROR(SUM(INDEX('Cálculo Fatores'!$B$2:$B$7,MATCH('Análise do risco'!$E95,'Cálculo Fatores'!$A$2:$A$7,0))*INDEX('Cálculo Fatores'!$E$2:$E$8,MATCH('Análise do risco'!$E$5,'Cálculo Fatores'!$D$2:$D$8,0)),INDEX('Cálculo Fatores'!$B$2:$B$7,MATCH('Análise do risco'!$F95,'Cálculo Fatores'!$A$2:$A$7,0))*INDEX('Cálculo Fatores'!$E$2:$E$8,MATCH('Análise do risco'!$F$5,'Cálculo Fatores'!$D$2:$D$8,0)),INDEX('Cálculo Fatores'!$B$2:$B$7,MATCH('Análise do risco'!$G95,'Cálculo Fatores'!$A$2:$A$7,0))*INDEX('Cálculo Fatores'!$E$2:$E$8,MATCH('Análise do risco'!$G$5,'Cálculo Fatores'!$D$2:$D$8,0)),INDEX('Cálculo Fatores'!$B$2:$B$7,MATCH('Análise do risco'!$I95,'Cálculo Fatores'!$A$2:$A$7,0))*INDEX('Cálculo Fatores'!$E$2:$E$8,MATCH('Análise do risco'!$I$5,'Cálculo Fatores'!$D$2:$D$8,0)),INDEX('Cálculo Fatores'!$B$2:$B$7,MATCH('Análise do risco'!$J95,'Cálculo Fatores'!$A$2:$A$7,0))*INDEX('Cálculo Fatores'!$E$2:$E$8,MATCH('Análise do risco'!$J$5,'Cálculo Fatores'!$D$2:$D$8,0))),"N/A")</f>
        <v>5.0999999999999996</v>
      </c>
      <c r="S95" s="146">
        <f>IFERROR(SUM(INDEX('Cálculo Fatores'!$B$2:$B$7,MATCH('Análise do risco'!$K95,'Cálculo Fatores'!$A$2:$A$7,0))*'Cálculo Fatores'!$H$1,INDEX('Cálculo Fatores'!$B$2:$B$7,MATCH('Análise do risco'!$L95,'Cálculo Fatores'!$A$2:$A$7,0))*'Cálculo Fatores'!$H$2),"N/A")</f>
        <v>6.8</v>
      </c>
      <c r="T95" s="146">
        <v>0.6</v>
      </c>
      <c r="U95" s="146">
        <v>0.4</v>
      </c>
      <c r="V95" s="147">
        <f t="shared" si="6"/>
        <v>5.7799999999999994</v>
      </c>
      <c r="W95" s="148">
        <f>IFERROR(SUM(INDEX('Cálculo Fatores'!$B$10:$B$14,MATCH('Análise do risco'!$M95,'Cálculo Fatores'!$A$10:$A$14,0))*INDEX('Cálculo Fatores'!$E$10:$E$16,MATCH('Análise do risco'!$M$5,'Cálculo Fatores'!$D$10:$D$16,0)),INDEX('Cálculo Fatores'!$B$10:$B$14,MATCH('Análise do risco'!$N95,'Cálculo Fatores'!$A$10:$A$14,0))*INDEX('Cálculo Fatores'!$E$10:$E$16,MATCH('Análise do risco'!$N$5,'Cálculo Fatores'!$D$10:$D$16,0)),INDEX('Cálculo Fatores'!$B$10:$B$14,MATCH('Análise do risco'!$O95,'Cálculo Fatores'!$A$10:$A$14,0))*INDEX('Cálculo Fatores'!$E$10:$E$16,MATCH('Análise do risco'!$O$5,'Cálculo Fatores'!$D$10:$D$16,0)),INDEX('Cálculo Fatores'!$B$10:$B$14,MATCH('Análise do risco'!$P95,'Cálculo Fatores'!$A$10:$A$14,0))*INDEX('Cálculo Fatores'!$E$10:$E$16,MATCH('Análise do risco'!$P$5,'Cálculo Fatores'!$D$10:$D$16,0)),INDEX('Cálculo Fatores'!$B$10:$B$14,MATCH('Análise do risco'!$Q95,'Cálculo Fatores'!$A$10:$A$14,0))*INDEX('Cálculo Fatores'!$E$10:$E$16,MATCH('Análise do risco'!$Q$5,'Cálculo Fatores'!$D$10:$D$16,0))),"N/A")</f>
        <v>0</v>
      </c>
      <c r="X95" s="149">
        <f t="shared" si="7"/>
        <v>5.7799999999999994</v>
      </c>
      <c r="Y95" s="127" t="str">
        <f>IFERROR(IF(V95="N/A","N/A",IF(V95=Valores!$A$2,Valores!$B$2,IF(V95&lt;Valores!$A$3,Valores!$B$3,IF(V95&lt;Valores!$A$4,Valores!$B$4,IF(V95&lt;Valores!$A$5,Valores!$B$5,IF(V95&lt;Valores!$A$6,Valores!$B$6,IF(V95&lt;Valores!$A$7,Valores!$B$7,Valores!$B$8))))))),"N/A")</f>
        <v>Médio</v>
      </c>
      <c r="Z95" s="128" t="str">
        <f>IFERROR(IF(X95="N/A","N/A",IF(X95=Valores!$A$2,Valores!$B$2,IF(X95&lt;Valores!$A$3,Valores!$B$3,IF(X95&lt;Valores!$A$4,Valores!$B$4,IF(X95&lt;Valores!$A$5,Valores!$B$5,IF(X95&lt;Valores!$A$6,Valores!$B$6,IF(X95&lt;Valores!$A$7,Valores!$B$7,Valores!$B$8))))))),"N/A")</f>
        <v>Médio</v>
      </c>
    </row>
    <row r="96" spans="1:26" ht="14.25" customHeight="1">
      <c r="A96" s="121" t="s">
        <v>166</v>
      </c>
      <c r="B96" s="143" t="s">
        <v>163</v>
      </c>
      <c r="C96" s="152" t="s">
        <v>204</v>
      </c>
      <c r="D96" s="135" t="s">
        <v>75</v>
      </c>
      <c r="E96" s="125" t="s">
        <v>156</v>
      </c>
      <c r="F96" s="136" t="s">
        <v>150</v>
      </c>
      <c r="G96" s="136" t="s">
        <v>150</v>
      </c>
      <c r="H96" s="136" t="s">
        <v>156</v>
      </c>
      <c r="I96" s="136" t="s">
        <v>150</v>
      </c>
      <c r="J96" s="136" t="s">
        <v>156</v>
      </c>
      <c r="K96" s="136" t="s">
        <v>156</v>
      </c>
      <c r="L96" s="136" t="s">
        <v>150</v>
      </c>
      <c r="M96" s="136" t="s">
        <v>196</v>
      </c>
      <c r="N96" s="136" t="s">
        <v>196</v>
      </c>
      <c r="O96" s="136" t="s">
        <v>198</v>
      </c>
      <c r="P96" s="136" t="s">
        <v>196</v>
      </c>
      <c r="Q96" s="136" t="s">
        <v>196</v>
      </c>
      <c r="R96" s="146">
        <f>IFERROR(SUM(INDEX('Cálculo Fatores'!$B$2:$B$7,MATCH('Análise do risco'!$E96,'Cálculo Fatores'!$A$2:$A$7,0))*INDEX('Cálculo Fatores'!$E$2:$E$8,MATCH('Análise do risco'!$E$5,'Cálculo Fatores'!$D$2:$D$8,0)),INDEX('Cálculo Fatores'!$B$2:$B$7,MATCH('Análise do risco'!$F96,'Cálculo Fatores'!$A$2:$A$7,0))*INDEX('Cálculo Fatores'!$E$2:$E$8,MATCH('Análise do risco'!$F$5,'Cálculo Fatores'!$D$2:$D$8,0)),INDEX('Cálculo Fatores'!$B$2:$B$7,MATCH('Análise do risco'!$G96,'Cálculo Fatores'!$A$2:$A$7,0))*INDEX('Cálculo Fatores'!$E$2:$E$8,MATCH('Análise do risco'!$G$5,'Cálculo Fatores'!$D$2:$D$8,0)),INDEX('Cálculo Fatores'!$B$2:$B$7,MATCH('Análise do risco'!$I96,'Cálculo Fatores'!$A$2:$A$7,0))*INDEX('Cálculo Fatores'!$E$2:$E$8,MATCH('Análise do risco'!$I$5,'Cálculo Fatores'!$D$2:$D$8,0)),INDEX('Cálculo Fatores'!$B$2:$B$7,MATCH('Análise do risco'!$J96,'Cálculo Fatores'!$A$2:$A$7,0))*INDEX('Cálculo Fatores'!$E$2:$E$8,MATCH('Análise do risco'!$J$5,'Cálculo Fatores'!$D$2:$D$8,0))),"N/A")</f>
        <v>5.0999999999999996</v>
      </c>
      <c r="S96" s="146">
        <f>IFERROR(SUM(INDEX('Cálculo Fatores'!$B$2:$B$7,MATCH('Análise do risco'!$K96,'Cálculo Fatores'!$A$2:$A$7,0))*'Cálculo Fatores'!$H$1,INDEX('Cálculo Fatores'!$B$2:$B$7,MATCH('Análise do risco'!$L96,'Cálculo Fatores'!$A$2:$A$7,0))*'Cálculo Fatores'!$H$2),"N/A")</f>
        <v>6.8</v>
      </c>
      <c r="T96" s="146">
        <v>0.6</v>
      </c>
      <c r="U96" s="146">
        <v>0.4</v>
      </c>
      <c r="V96" s="147">
        <f t="shared" si="6"/>
        <v>5.7799999999999994</v>
      </c>
      <c r="W96" s="148">
        <f>IFERROR(SUM(INDEX('Cálculo Fatores'!$B$10:$B$14,MATCH('Análise do risco'!$M96,'Cálculo Fatores'!$A$10:$A$14,0))*INDEX('Cálculo Fatores'!$E$10:$E$16,MATCH('Análise do risco'!$M$5,'Cálculo Fatores'!$D$10:$D$16,0)),INDEX('Cálculo Fatores'!$B$10:$B$14,MATCH('Análise do risco'!$N96,'Cálculo Fatores'!$A$10:$A$14,0))*INDEX('Cálculo Fatores'!$E$10:$E$16,MATCH('Análise do risco'!$N$5,'Cálculo Fatores'!$D$10:$D$16,0)),INDEX('Cálculo Fatores'!$B$10:$B$14,MATCH('Análise do risco'!$O96,'Cálculo Fatores'!$A$10:$A$14,0))*INDEX('Cálculo Fatores'!$E$10:$E$16,MATCH('Análise do risco'!$O$5,'Cálculo Fatores'!$D$10:$D$16,0)),INDEX('Cálculo Fatores'!$B$10:$B$14,MATCH('Análise do risco'!$P96,'Cálculo Fatores'!$A$10:$A$14,0))*INDEX('Cálculo Fatores'!$E$10:$E$16,MATCH('Análise do risco'!$P$5,'Cálculo Fatores'!$D$10:$D$16,0)),INDEX('Cálculo Fatores'!$B$10:$B$14,MATCH('Análise do risco'!$Q96,'Cálculo Fatores'!$A$10:$A$14,0))*INDEX('Cálculo Fatores'!$E$10:$E$16,MATCH('Análise do risco'!$Q$5,'Cálculo Fatores'!$D$10:$D$16,0))),"N/A")</f>
        <v>0</v>
      </c>
      <c r="X96" s="149">
        <f t="shared" si="7"/>
        <v>5.7799999999999994</v>
      </c>
      <c r="Y96" s="127" t="str">
        <f>IFERROR(IF(V96="N/A","N/A",IF(V96=Valores!$A$2,Valores!$B$2,IF(V96&lt;Valores!$A$3,Valores!$B$3,IF(V96&lt;Valores!$A$4,Valores!$B$4,IF(V96&lt;Valores!$A$5,Valores!$B$5,IF(V96&lt;Valores!$A$6,Valores!$B$6,IF(V96&lt;Valores!$A$7,Valores!$B$7,Valores!$B$8))))))),"N/A")</f>
        <v>Médio</v>
      </c>
      <c r="Z96" s="128" t="str">
        <f>IFERROR(IF(X96="N/A","N/A",IF(X96=Valores!$A$2,Valores!$B$2,IF(X96&lt;Valores!$A$3,Valores!$B$3,IF(X96&lt;Valores!$A$4,Valores!$B$4,IF(X96&lt;Valores!$A$5,Valores!$B$5,IF(X96&lt;Valores!$A$6,Valores!$B$6,IF(X96&lt;Valores!$A$7,Valores!$B$7,Valores!$B$8))))))),"N/A")</f>
        <v>Médio</v>
      </c>
    </row>
  </sheetData>
  <sheetProtection algorithmName="SHA-512" hashValue="X8RbKdG/+QNjQG9yj+sFIDnKivorAOQy8Vl1RWEpa4urf2ds8noP9/lVj4xgtgwVMd8+ro837XvlepGIhMUwcQ==" saltValue="5NVCoWl9LY/N3loqHtFJoA==" spinCount="100000" sheet="1" objects="1" scenarios="1" selectLockedCells="1" selectUnlockedCells="1"/>
  <mergeCells count="18">
    <mergeCell ref="Z3:Z5"/>
    <mergeCell ref="Y1:Z2"/>
    <mergeCell ref="Y3:Y5"/>
    <mergeCell ref="V3:V5"/>
    <mergeCell ref="W3:W5"/>
    <mergeCell ref="K2:L2"/>
    <mergeCell ref="X3:X5"/>
    <mergeCell ref="V1:X2"/>
    <mergeCell ref="A1:D1"/>
    <mergeCell ref="R3:R5"/>
    <mergeCell ref="S3:S5"/>
    <mergeCell ref="T3:T5"/>
    <mergeCell ref="U3:U5"/>
    <mergeCell ref="R1:U2"/>
    <mergeCell ref="A3:A5"/>
    <mergeCell ref="B3:B5"/>
    <mergeCell ref="C3:C5"/>
    <mergeCell ref="D3:D5"/>
  </mergeCells>
  <phoneticPr fontId="9" type="noConversion"/>
  <conditionalFormatting sqref="R1">
    <cfRule type="colorScale" priority="38">
      <colorScale>
        <cfvo type="num" val="0"/>
        <cfvo type="num" val="0.5"/>
        <cfvo type="num" val="1"/>
        <color theme="9"/>
        <color rgb="FFFFC000"/>
        <color rgb="FFFF0000"/>
      </colorScale>
    </cfRule>
  </conditionalFormatting>
  <conditionalFormatting sqref="W6:W96 V1">
    <cfRule type="colorScale" priority="661">
      <colorScale>
        <cfvo type="num" val="0"/>
        <cfvo type="num" val="0.5"/>
        <cfvo type="num" val="1"/>
        <color rgb="FFE63E30"/>
        <color rgb="FFFFC000"/>
        <color rgb="FF00B050"/>
      </colorScale>
    </cfRule>
  </conditionalFormatting>
  <conditionalFormatting sqref="V6:V96 X6:X96 Z6:Z96">
    <cfRule type="expression" dxfId="17" priority="788">
      <formula>V6="Muy Alto"</formula>
    </cfRule>
    <cfRule type="expression" dxfId="16" priority="790">
      <formula>V6="Medio"</formula>
    </cfRule>
    <cfRule type="expression" dxfId="15" priority="791">
      <formula>V6="Bajo"</formula>
    </cfRule>
    <cfRule type="expression" dxfId="14" priority="792">
      <formula>V6="Muy bajo"</formula>
    </cfRule>
    <cfRule type="expression" dxfId="13" priority="793">
      <formula>V6="No aplica"</formula>
    </cfRule>
  </conditionalFormatting>
  <conditionalFormatting sqref="V6:V96 Z6:Z96">
    <cfRule type="expression" dxfId="12" priority="789">
      <formula>V6="Alto"</formula>
    </cfRule>
  </conditionalFormatting>
  <conditionalFormatting sqref="W3">
    <cfRule type="colorScale" priority="658">
      <colorScale>
        <cfvo type="num" val="0"/>
        <cfvo type="num" val="0.5"/>
        <cfvo type="num" val="1"/>
        <color theme="9"/>
        <color rgb="FFFFC000"/>
        <color rgb="FFFF0000"/>
      </colorScale>
    </cfRule>
  </conditionalFormatting>
  <conditionalFormatting sqref="W6:W96">
    <cfRule type="expression" dxfId="11" priority="782">
      <formula>W6="Ineficiente"</formula>
    </cfRule>
    <cfRule type="expression" dxfId="10" priority="783">
      <formula>W6="Indiferente"</formula>
    </cfRule>
    <cfRule type="expression" dxfId="9" priority="784">
      <formula>W6="Moderada"</formula>
    </cfRule>
    <cfRule type="expression" dxfId="8" priority="785">
      <formula>W6="Elevada"</formula>
    </cfRule>
    <cfRule type="expression" dxfId="7" priority="786">
      <formula>W6="Muy Elevada"</formula>
    </cfRule>
    <cfRule type="expression" dxfId="6" priority="787">
      <formula>W6="No aplica"</formula>
    </cfRule>
  </conditionalFormatting>
  <conditionalFormatting sqref="X6:Z96">
    <cfRule type="expression" dxfId="5" priority="2">
      <formula>X6="Alto"</formula>
    </cfRule>
  </conditionalFormatting>
  <conditionalFormatting sqref="Y1">
    <cfRule type="colorScale" priority="7">
      <colorScale>
        <cfvo type="num" val="0"/>
        <cfvo type="num" val="0.5"/>
        <cfvo type="num" val="1"/>
        <color theme="9"/>
        <color rgb="FFFFC000"/>
        <color rgb="FFFF0000"/>
      </colorScale>
    </cfRule>
  </conditionalFormatting>
  <conditionalFormatting sqref="Y6:Z96">
    <cfRule type="expression" dxfId="4" priority="1">
      <formula>Y6="Muito Alto"</formula>
    </cfRule>
    <cfRule type="expression" dxfId="3" priority="3">
      <formula>Y6="Médio"</formula>
    </cfRule>
    <cfRule type="expression" dxfId="2" priority="4">
      <formula>Y6="Baixo"</formula>
    </cfRule>
    <cfRule type="expression" dxfId="1" priority="5">
      <formula>Y6="Muito baixo"</formula>
    </cfRule>
    <cfRule type="expression" dxfId="0" priority="6">
      <formula>Y6="Não aplicável"</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A9329636-A6C0-4294-9836-C9390ABEA669}">
          <x14:formula1>
            <xm:f>'Cálculo Fatores'!$D$3:$D$8</xm:f>
          </x14:formula1>
          <xm:sqref>E5:Q5</xm:sqref>
        </x14:dataValidation>
        <x14:dataValidation type="list" allowBlank="1" showInputMessage="1" showErrorMessage="1" xr:uid="{E5563689-78DC-44DF-BE47-01607DFFC876}">
          <x14:formula1>
            <xm:f>'Cálculo Fatores'!$A$2:$A$7</xm:f>
          </x14:formula1>
          <xm:sqref>E6:L96</xm:sqref>
        </x14:dataValidation>
        <x14:dataValidation type="list" allowBlank="1" showInputMessage="1" showErrorMessage="1" xr:uid="{FC292422-9499-4192-AE03-5CFD8F375797}">
          <x14:formula1>
            <xm:f>'Cálculo Fatores'!$A$10:$A$14</xm:f>
          </x14:formula1>
          <xm:sqref>M6:Q96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B30C2-CDAB-4C17-994C-E968CBF49F62}">
  <sheetPr codeName="Sheet5"/>
  <dimension ref="A1:I84"/>
  <sheetViews>
    <sheetView zoomScale="80" zoomScaleNormal="80" workbookViewId="0">
      <selection activeCell="G10" sqref="G10"/>
    </sheetView>
  </sheetViews>
  <sheetFormatPr defaultRowHeight="15"/>
  <cols>
    <col min="1" max="1" width="18.140625" customWidth="1"/>
    <col min="2" max="2" width="17.7109375" customWidth="1"/>
    <col min="4" max="4" width="18.140625" customWidth="1"/>
    <col min="5" max="5" width="17.7109375" customWidth="1"/>
    <col min="7" max="7" width="25.28515625" customWidth="1"/>
  </cols>
  <sheetData>
    <row r="1" spans="1:8" ht="16.5">
      <c r="A1" s="239" t="s">
        <v>205</v>
      </c>
      <c r="B1" s="239"/>
      <c r="D1" s="239" t="s">
        <v>206</v>
      </c>
      <c r="E1" s="239"/>
      <c r="G1" s="86" t="s">
        <v>207</v>
      </c>
      <c r="H1" s="11">
        <v>0.4</v>
      </c>
    </row>
    <row r="2" spans="1:8" ht="16.5">
      <c r="A2" s="3" t="s">
        <v>197</v>
      </c>
      <c r="B2" s="11">
        <v>0</v>
      </c>
      <c r="D2" s="3"/>
      <c r="E2" s="11">
        <v>0</v>
      </c>
      <c r="G2" s="86" t="s">
        <v>208</v>
      </c>
      <c r="H2" s="11">
        <v>0.6</v>
      </c>
    </row>
    <row r="3" spans="1:8" ht="16.5">
      <c r="A3" s="5" t="s">
        <v>158</v>
      </c>
      <c r="B3" s="11">
        <v>2</v>
      </c>
      <c r="D3" s="5" t="s">
        <v>209</v>
      </c>
      <c r="E3" s="11">
        <v>0.05</v>
      </c>
    </row>
    <row r="4" spans="1:8" ht="16.5">
      <c r="A4" s="6" t="s">
        <v>157</v>
      </c>
      <c r="B4" s="11">
        <v>4</v>
      </c>
      <c r="D4" s="6" t="s">
        <v>210</v>
      </c>
      <c r="E4" s="11">
        <v>0.1</v>
      </c>
    </row>
    <row r="5" spans="1:8" ht="16.5">
      <c r="A5" s="7" t="s">
        <v>150</v>
      </c>
      <c r="B5" s="11">
        <v>6</v>
      </c>
      <c r="D5" s="7" t="s">
        <v>194</v>
      </c>
      <c r="E5" s="11">
        <v>0.15</v>
      </c>
    </row>
    <row r="6" spans="1:8" ht="16.5">
      <c r="A6" s="8" t="s">
        <v>156</v>
      </c>
      <c r="B6" s="11">
        <v>8</v>
      </c>
      <c r="D6" s="8" t="s">
        <v>211</v>
      </c>
      <c r="E6" s="11">
        <v>0.2</v>
      </c>
    </row>
    <row r="7" spans="1:8" ht="16.5">
      <c r="A7" s="9" t="s">
        <v>155</v>
      </c>
      <c r="B7" s="11">
        <v>10</v>
      </c>
      <c r="D7" s="9" t="s">
        <v>212</v>
      </c>
      <c r="E7" s="11">
        <v>0.3</v>
      </c>
    </row>
    <row r="8" spans="1:8" ht="16.5">
      <c r="B8" s="12"/>
      <c r="D8" s="9" t="s">
        <v>213</v>
      </c>
      <c r="E8" s="11">
        <v>0.5</v>
      </c>
    </row>
    <row r="9" spans="1:8" ht="16.5">
      <c r="A9" s="239" t="s">
        <v>214</v>
      </c>
      <c r="B9" s="239"/>
      <c r="D9" s="239" t="s">
        <v>215</v>
      </c>
      <c r="E9" s="239"/>
    </row>
    <row r="10" spans="1:8" ht="16.5">
      <c r="A10" s="3" t="s">
        <v>197</v>
      </c>
      <c r="B10" s="13">
        <v>0</v>
      </c>
      <c r="D10" s="91" t="s">
        <v>197</v>
      </c>
      <c r="E10" s="92">
        <v>0</v>
      </c>
    </row>
    <row r="11" spans="1:8" ht="16.5">
      <c r="A11" s="75" t="s">
        <v>196</v>
      </c>
      <c r="B11" s="13">
        <v>0</v>
      </c>
      <c r="D11" s="93" t="s">
        <v>209</v>
      </c>
      <c r="E11" s="92">
        <v>0.05</v>
      </c>
    </row>
    <row r="12" spans="1:8" ht="16.5">
      <c r="A12" s="76" t="s">
        <v>216</v>
      </c>
      <c r="B12" s="13">
        <v>0.2</v>
      </c>
      <c r="D12" s="94" t="s">
        <v>210</v>
      </c>
      <c r="E12" s="92">
        <v>0.1</v>
      </c>
    </row>
    <row r="13" spans="1:8" ht="16.5">
      <c r="A13" s="77" t="s">
        <v>217</v>
      </c>
      <c r="B13" s="13">
        <v>0.4</v>
      </c>
      <c r="D13" s="95" t="s">
        <v>194</v>
      </c>
      <c r="E13" s="92">
        <v>0.15</v>
      </c>
    </row>
    <row r="14" spans="1:8" ht="16.5">
      <c r="A14" s="78" t="s">
        <v>218</v>
      </c>
      <c r="B14" s="98">
        <v>0.6</v>
      </c>
      <c r="D14" s="96" t="s">
        <v>211</v>
      </c>
      <c r="E14" s="92">
        <v>0.2</v>
      </c>
    </row>
    <row r="15" spans="1:8" ht="16.5">
      <c r="A15" s="37"/>
      <c r="B15" s="38"/>
      <c r="D15" s="97" t="s">
        <v>212</v>
      </c>
      <c r="E15" s="92">
        <v>0.3</v>
      </c>
    </row>
    <row r="16" spans="1:8" ht="16.5">
      <c r="B16" s="12"/>
      <c r="D16" s="97" t="s">
        <v>213</v>
      </c>
      <c r="E16" s="92">
        <v>0.5</v>
      </c>
    </row>
    <row r="17" spans="1:4" ht="16.5">
      <c r="A17" s="238"/>
      <c r="B17" s="238"/>
    </row>
    <row r="18" spans="1:4" ht="16.5">
      <c r="A18" s="79"/>
      <c r="B18" s="80"/>
      <c r="D18" s="32"/>
    </row>
    <row r="19" spans="1:4" ht="16.5">
      <c r="A19" s="81"/>
      <c r="B19" s="80"/>
    </row>
    <row r="20" spans="1:4" ht="16.5">
      <c r="A20" s="81"/>
      <c r="B20" s="80"/>
    </row>
    <row r="21" spans="1:4" ht="16.5">
      <c r="A21" s="81"/>
      <c r="B21" s="80"/>
    </row>
    <row r="22" spans="1:4" ht="16.5">
      <c r="A22" s="81"/>
      <c r="B22" s="80"/>
    </row>
    <row r="23" spans="1:4" ht="16.5">
      <c r="A23" s="81"/>
      <c r="B23" s="80"/>
    </row>
    <row r="24" spans="1:4">
      <c r="B24" s="12"/>
    </row>
    <row r="25" spans="1:4" ht="16.5">
      <c r="A25" s="238"/>
      <c r="B25" s="238"/>
    </row>
    <row r="26" spans="1:4" ht="16.5">
      <c r="A26" s="79"/>
      <c r="B26" s="80"/>
    </row>
    <row r="27" spans="1:4" ht="16.5">
      <c r="A27" s="81"/>
      <c r="B27" s="80"/>
    </row>
    <row r="28" spans="1:4" ht="16.5">
      <c r="A28" s="81"/>
      <c r="B28" s="80"/>
    </row>
    <row r="29" spans="1:4" ht="16.5">
      <c r="A29" s="81"/>
      <c r="B29" s="80"/>
    </row>
    <row r="30" spans="1:4" ht="16.5">
      <c r="A30" s="81"/>
      <c r="B30" s="80"/>
    </row>
    <row r="31" spans="1:4" ht="16.5">
      <c r="A31" s="81"/>
      <c r="B31" s="80"/>
    </row>
    <row r="32" spans="1:4">
      <c r="B32" s="12"/>
    </row>
    <row r="33" spans="1:9" ht="16.5">
      <c r="A33" s="238"/>
      <c r="B33" s="238"/>
    </row>
    <row r="34" spans="1:9" ht="16.5">
      <c r="A34" s="79"/>
      <c r="B34" s="80"/>
    </row>
    <row r="35" spans="1:9" ht="16.5">
      <c r="A35" s="81"/>
      <c r="B35" s="80"/>
    </row>
    <row r="36" spans="1:9" ht="16.5">
      <c r="A36" s="81"/>
      <c r="B36" s="80"/>
    </row>
    <row r="37" spans="1:9" ht="16.5">
      <c r="A37" s="81"/>
      <c r="B37" s="80"/>
    </row>
    <row r="38" spans="1:9" ht="16.5">
      <c r="A38" s="81"/>
      <c r="B38" s="80"/>
    </row>
    <row r="39" spans="1:9" ht="16.5">
      <c r="A39" s="81"/>
      <c r="B39" s="80"/>
    </row>
    <row r="40" spans="1:9">
      <c r="B40" s="12"/>
    </row>
    <row r="41" spans="1:9">
      <c r="B41" s="12"/>
    </row>
    <row r="42" spans="1:9" ht="16.5">
      <c r="A42" s="238"/>
      <c r="B42" s="238"/>
    </row>
    <row r="43" spans="1:9" ht="16.5">
      <c r="A43" s="82"/>
      <c r="B43" s="83"/>
      <c r="I43" s="22"/>
    </row>
    <row r="44" spans="1:9" ht="16.5">
      <c r="A44" s="82"/>
      <c r="B44" s="83"/>
      <c r="E44" s="22"/>
      <c r="I44" s="22"/>
    </row>
    <row r="45" spans="1:9" ht="16.5">
      <c r="A45" s="82"/>
      <c r="B45" s="83"/>
      <c r="I45" s="23"/>
    </row>
    <row r="46" spans="1:9" ht="16.5">
      <c r="A46" s="82"/>
      <c r="B46" s="83"/>
    </row>
    <row r="47" spans="1:9" ht="16.5">
      <c r="A47" s="82"/>
      <c r="B47" s="83"/>
    </row>
    <row r="48" spans="1:9">
      <c r="B48" s="84"/>
    </row>
    <row r="49" spans="1:2" ht="16.5">
      <c r="A49" s="238"/>
      <c r="B49" s="238"/>
    </row>
    <row r="50" spans="1:2" ht="16.5">
      <c r="A50" s="82"/>
      <c r="B50" s="83"/>
    </row>
    <row r="51" spans="1:2" ht="16.5">
      <c r="A51" s="82"/>
      <c r="B51" s="83"/>
    </row>
    <row r="52" spans="1:2" ht="16.5">
      <c r="A52" s="82"/>
      <c r="B52" s="83"/>
    </row>
    <row r="53" spans="1:2" ht="16.5">
      <c r="A53" s="82"/>
      <c r="B53" s="83"/>
    </row>
    <row r="54" spans="1:2" ht="16.5">
      <c r="A54" s="82"/>
      <c r="B54" s="83"/>
    </row>
    <row r="55" spans="1:2">
      <c r="B55" s="12"/>
    </row>
    <row r="56" spans="1:2" ht="16.5">
      <c r="A56" s="238"/>
      <c r="B56" s="238"/>
    </row>
    <row r="57" spans="1:2" ht="16.5">
      <c r="A57" s="82"/>
      <c r="B57" s="83"/>
    </row>
    <row r="58" spans="1:2" ht="16.5">
      <c r="A58" s="82"/>
      <c r="B58" s="83"/>
    </row>
    <row r="59" spans="1:2" ht="16.5">
      <c r="A59" s="82"/>
      <c r="B59" s="83"/>
    </row>
    <row r="60" spans="1:2" ht="16.5">
      <c r="A60" s="82"/>
      <c r="B60" s="83"/>
    </row>
    <row r="61" spans="1:2" ht="16.5">
      <c r="A61" s="82"/>
      <c r="B61" s="83"/>
    </row>
    <row r="62" spans="1:2">
      <c r="B62" s="12"/>
    </row>
    <row r="63" spans="1:2" ht="16.5">
      <c r="A63" s="238"/>
      <c r="B63" s="238"/>
    </row>
    <row r="64" spans="1:2" ht="16.5">
      <c r="A64" s="82"/>
      <c r="B64" s="83"/>
    </row>
    <row r="65" spans="1:2" ht="16.5">
      <c r="A65" s="82"/>
      <c r="B65" s="83"/>
    </row>
    <row r="66" spans="1:2" ht="16.5">
      <c r="A66" s="82"/>
      <c r="B66" s="83"/>
    </row>
    <row r="67" spans="1:2" ht="16.5">
      <c r="A67" s="82"/>
      <c r="B67" s="83"/>
    </row>
    <row r="68" spans="1:2" ht="16.5">
      <c r="A68" s="82"/>
      <c r="B68" s="83"/>
    </row>
    <row r="69" spans="1:2">
      <c r="B69" s="12"/>
    </row>
    <row r="70" spans="1:2" ht="16.5">
      <c r="A70" s="238"/>
      <c r="B70" s="238"/>
    </row>
    <row r="71" spans="1:2" ht="16.5">
      <c r="A71" s="82"/>
      <c r="B71" s="83"/>
    </row>
    <row r="72" spans="1:2" ht="16.5">
      <c r="A72" s="82"/>
      <c r="B72" s="83"/>
    </row>
    <row r="73" spans="1:2" ht="16.5">
      <c r="A73" s="82"/>
      <c r="B73" s="83"/>
    </row>
    <row r="74" spans="1:2" ht="16.5">
      <c r="A74" s="82"/>
      <c r="B74" s="83"/>
    </row>
    <row r="75" spans="1:2" ht="16.5">
      <c r="A75" s="82"/>
      <c r="B75" s="83"/>
    </row>
    <row r="76" spans="1:2">
      <c r="B76" s="12"/>
    </row>
    <row r="77" spans="1:2" ht="16.5">
      <c r="A77" s="238"/>
      <c r="B77" s="238"/>
    </row>
    <row r="78" spans="1:2" ht="16.5">
      <c r="A78" s="82"/>
      <c r="B78" s="85"/>
    </row>
    <row r="79" spans="1:2" ht="16.5">
      <c r="A79" s="82"/>
      <c r="B79" s="85"/>
    </row>
    <row r="80" spans="1:2" ht="16.5">
      <c r="A80" s="82"/>
      <c r="B80" s="85"/>
    </row>
    <row r="81" spans="1:2" ht="16.5">
      <c r="A81" s="82"/>
      <c r="B81" s="85"/>
    </row>
    <row r="82" spans="1:2" ht="16.5">
      <c r="A82" s="82"/>
      <c r="B82" s="85"/>
    </row>
    <row r="83" spans="1:2">
      <c r="B83" s="12"/>
    </row>
    <row r="84" spans="1:2">
      <c r="B84" s="12"/>
    </row>
  </sheetData>
  <mergeCells count="13">
    <mergeCell ref="A25:B25"/>
    <mergeCell ref="A1:B1"/>
    <mergeCell ref="D1:E1"/>
    <mergeCell ref="A9:B9"/>
    <mergeCell ref="D9:E9"/>
    <mergeCell ref="A17:B17"/>
    <mergeCell ref="A77:B77"/>
    <mergeCell ref="A33:B33"/>
    <mergeCell ref="A42:B42"/>
    <mergeCell ref="A49:B49"/>
    <mergeCell ref="A56:B56"/>
    <mergeCell ref="A63:B63"/>
    <mergeCell ref="A70:B7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3787E-DB33-4247-B310-7F94120FB952}">
  <sheetPr codeName="Sheet6"/>
  <dimension ref="A1:E13"/>
  <sheetViews>
    <sheetView workbookViewId="0">
      <selection activeCell="B11" sqref="B11"/>
    </sheetView>
  </sheetViews>
  <sheetFormatPr defaultRowHeight="15"/>
  <cols>
    <col min="1" max="1" width="17.85546875" customWidth="1"/>
    <col min="2" max="2" width="25.28515625" customWidth="1"/>
    <col min="4" max="5" width="17.42578125" customWidth="1"/>
  </cols>
  <sheetData>
    <row r="1" spans="1:5">
      <c r="A1" s="240" t="s">
        <v>219</v>
      </c>
      <c r="B1" s="240"/>
      <c r="D1" s="241" t="s">
        <v>220</v>
      </c>
      <c r="E1" s="241"/>
    </row>
    <row r="2" spans="1:5" ht="16.5">
      <c r="A2" s="4">
        <v>0</v>
      </c>
      <c r="B2" s="3" t="s">
        <v>197</v>
      </c>
      <c r="D2" s="241"/>
      <c r="E2" s="241"/>
    </row>
    <row r="3" spans="1:5" ht="16.5">
      <c r="A3" s="4">
        <v>2</v>
      </c>
      <c r="B3" s="5" t="s">
        <v>158</v>
      </c>
      <c r="D3" s="10" t="s">
        <v>196</v>
      </c>
      <c r="E3" s="5" t="s">
        <v>158</v>
      </c>
    </row>
    <row r="4" spans="1:5" ht="16.5">
      <c r="A4" s="4">
        <v>4</v>
      </c>
      <c r="B4" s="6" t="s">
        <v>157</v>
      </c>
      <c r="D4" s="100" t="s">
        <v>221</v>
      </c>
      <c r="E4" s="6" t="s">
        <v>157</v>
      </c>
    </row>
    <row r="5" spans="1:5" ht="16.5">
      <c r="A5" s="4">
        <v>6</v>
      </c>
      <c r="B5" s="99" t="s">
        <v>150</v>
      </c>
      <c r="D5" s="2" t="s">
        <v>222</v>
      </c>
      <c r="E5" s="99" t="s">
        <v>150</v>
      </c>
    </row>
    <row r="6" spans="1:5" ht="16.5">
      <c r="A6" s="4">
        <v>8</v>
      </c>
      <c r="B6" s="24" t="s">
        <v>156</v>
      </c>
      <c r="D6" s="1" t="s">
        <v>223</v>
      </c>
      <c r="E6" s="24" t="s">
        <v>156</v>
      </c>
    </row>
    <row r="7" spans="1:5" ht="16.5">
      <c r="A7" s="4">
        <v>10</v>
      </c>
      <c r="B7" s="25" t="s">
        <v>155</v>
      </c>
      <c r="E7" s="25" t="s">
        <v>155</v>
      </c>
    </row>
    <row r="9" spans="1:5">
      <c r="A9" s="240" t="s">
        <v>224</v>
      </c>
      <c r="B9" s="240"/>
    </row>
    <row r="10" spans="1:5" ht="16.5">
      <c r="A10" s="13">
        <v>0</v>
      </c>
      <c r="B10" s="10" t="s">
        <v>196</v>
      </c>
    </row>
    <row r="11" spans="1:5" ht="16.5">
      <c r="A11" s="13">
        <v>0.2</v>
      </c>
      <c r="B11" s="100" t="s">
        <v>221</v>
      </c>
    </row>
    <row r="12" spans="1:5" ht="16.5">
      <c r="A12" s="13">
        <v>0.4</v>
      </c>
      <c r="B12" s="2" t="s">
        <v>222</v>
      </c>
    </row>
    <row r="13" spans="1:5" ht="16.5">
      <c r="A13" s="13">
        <v>0.6</v>
      </c>
      <c r="B13" s="1" t="s">
        <v>225</v>
      </c>
    </row>
  </sheetData>
  <mergeCells count="3">
    <mergeCell ref="A1:B1"/>
    <mergeCell ref="D1:E2"/>
    <mergeCell ref="A9:B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02B-44B0-4C26-9F19-CD432251F7AD}">
  <dimension ref="A1:A2"/>
  <sheetViews>
    <sheetView workbookViewId="0">
      <selection activeCell="G22" sqref="G22"/>
    </sheetView>
  </sheetViews>
  <sheetFormatPr defaultRowHeight="15"/>
  <sheetData>
    <row r="1" spans="1:1">
      <c r="A1" s="41" t="s">
        <v>104</v>
      </c>
    </row>
    <row r="2" spans="1:1">
      <c r="A2" s="41" t="s">
        <v>127</v>
      </c>
    </row>
  </sheetData>
  <sheetProtection algorithmName="SHA-512" hashValue="+LTlVqLh8wyvQHC02+Kkh75GG3aPo80Z4/xGm5zDZiJzJnhdx15/sMKYn/IeeB8c2L4RsIpUQposBdaJVcxTCQ==" saltValue="PiLFxSwiJ6fW1F7O859U6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b368de1-a3ad-4d7b-865d-3ed5515ece34">
      <Terms xmlns="http://schemas.microsoft.com/office/infopath/2007/PartnerControls"/>
    </lcf76f155ced4ddcb4097134ff3c332f>
    <_Flow_SignoffStatus xmlns="bb368de1-a3ad-4d7b-865d-3ed5515ece34">Versão protegida e publicada</_Flow_SignoffStatus>
    <TaxCatchAll xmlns="77dbd7b6-d080-4663-ab3b-83681b5610ff" xsi:nil="true"/>
    <TipoDocumento xmlns="bb368de1-a3ad-4d7b-865d-3ed5515ece34" xsi:nil="true"/>
    <Copiado_x003f_ xmlns="bb368de1-a3ad-4d7b-865d-3ed5515ece3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E475CF9F63B614586830349EAA372A8" ma:contentTypeVersion="21" ma:contentTypeDescription="Criar um novo documento." ma:contentTypeScope="" ma:versionID="d518fc797d8d614f4c1836d6b85b7c58">
  <xsd:schema xmlns:xsd="http://www.w3.org/2001/XMLSchema" xmlns:xs="http://www.w3.org/2001/XMLSchema" xmlns:p="http://schemas.microsoft.com/office/2006/metadata/properties" xmlns:ns2="bb368de1-a3ad-4d7b-865d-3ed5515ece34" xmlns:ns3="77dbd7b6-d080-4663-ab3b-83681b5610ff" targetNamespace="http://schemas.microsoft.com/office/2006/metadata/properties" ma:root="true" ma:fieldsID="f3d19068f6952d97c08e0e4f1b607177" ns2:_="" ns3:_="">
    <xsd:import namespace="bb368de1-a3ad-4d7b-865d-3ed5515ece34"/>
    <xsd:import namespace="77dbd7b6-d080-4663-ab3b-83681b5610ff"/>
    <xsd:element name="properties">
      <xsd:complexType>
        <xsd:sequence>
          <xsd:element name="documentManagement">
            <xsd:complexType>
              <xsd:all>
                <xsd:element ref="ns2:MediaServiceMetadata" minOccurs="0"/>
                <xsd:element ref="ns2:MediaServiceFastMetadata" minOccurs="0"/>
                <xsd:element ref="ns2:_Flow_SignoffStatu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TipoDocumento"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element ref="ns2:MediaServiceLocation" minOccurs="0"/>
                <xsd:element ref="ns2:Copiado_x003f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68de1-a3ad-4d7b-865d-3ed5515ece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Sign_x002d_off_x0020_status">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m" ma:readOnly="false" ma:fieldId="{5cf76f15-5ced-4ddc-b409-7134ff3c332f}" ma:taxonomyMulti="true" ma:sspId="4b993e96-4adf-44e3-ac7f-0acc902a20a9" ma:termSetId="09814cd3-568e-fe90-9814-8d621ff8fb84" ma:anchorId="fba54fb3-c3e1-fe81-a776-ca4b69148c4d" ma:open="true" ma:isKeyword="false">
      <xsd:complexType>
        <xsd:sequence>
          <xsd:element ref="pc:Terms" minOccurs="0" maxOccurs="1"/>
        </xsd:sequence>
      </xsd:complexType>
    </xsd:element>
    <xsd:element name="TipoDocumento" ma:index="17" nillable="true" ma:displayName="Tipo Documento" ma:format="Dropdown" ma:internalName="TipoDocumento">
      <xsd:simpleType>
        <xsd:restriction base="dms:Choice">
          <xsd:enumeration value="PDF"/>
          <xsd:enumeration value="Word"/>
          <xsd:enumeration value="Anexo"/>
          <xsd:enumeration value="Excel"/>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dexed="true" ma:internalName="MediaServiceLocation" ma:readOnly="true">
      <xsd:simpleType>
        <xsd:restriction base="dms:Text"/>
      </xsd:simpleType>
    </xsd:element>
    <xsd:element name="Copiado_x003f_" ma:index="25" nillable="true" ma:displayName="Copiado?" ma:format="Dropdown" ma:internalName="Copiado_x003f_">
      <xsd:simpleType>
        <xsd:restriction base="dms:Text">
          <xsd:maxLength value="255"/>
        </xsd:restriction>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dbd7b6-d080-4663-ab3b-83681b5610ff"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247039f7-371b-45c9-bf5b-bc353a665807}" ma:internalName="TaxCatchAll" ma:showField="CatchAllData" ma:web="77dbd7b6-d080-4663-ab3b-83681b5610f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hes de 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0D1522-3A7E-4B68-96A2-69BDB7AD9920}"/>
</file>

<file path=customXml/itemProps2.xml><?xml version="1.0" encoding="utf-8"?>
<ds:datastoreItem xmlns:ds="http://schemas.openxmlformats.org/officeDocument/2006/customXml" ds:itemID="{28E0E07F-0F54-4255-9556-BB0CBD97BEC7}"/>
</file>

<file path=customXml/itemProps3.xml><?xml version="1.0" encoding="utf-8"?>
<ds:datastoreItem xmlns:ds="http://schemas.openxmlformats.org/officeDocument/2006/customXml" ds:itemID="{A92DC553-5741-4A38-A0CA-5CF1D82F28D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ECIJA</dc:creator>
  <cp:keywords/>
  <dc:description/>
  <cp:lastModifiedBy>i:0#.f|membership|dalila.m.oliveira@anf.pt</cp:lastModifiedBy>
  <cp:revision/>
  <dcterms:created xsi:type="dcterms:W3CDTF">2019-10-01T10:50:51Z</dcterms:created>
  <dcterms:modified xsi:type="dcterms:W3CDTF">2023-06-02T10:21:54Z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0x0101008E475CF9F63B614586830349EAA372A8</vt:lpwstr>
  </property>
  <property fmtid="{D5CDD505-2E9C-101B-9397-08002B2CF9AE}" pid="3" name="MediaServiceImageTags">
    <vt:lpwstr/>
  </property>
</Properties>
</file>